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90" windowWidth="16220" windowHeight="9110" firstSheet="2" activeTab="2"/>
  </bookViews>
  <sheets>
    <sheet name="wszystko 2013" sheetId="4" state="hidden" r:id="rId1"/>
    <sheet name="Arkusz2" sheetId="5" state="hidden" r:id="rId2"/>
    <sheet name=" PUNKTY W KR. 4 i 6 (GMINY)" sheetId="11" r:id="rId3"/>
    <sheet name="PUNKTY W KR.4 i 6 (POWIATY)" sheetId="14" r:id="rId4"/>
    <sheet name="gminy" sheetId="15" r:id="rId5"/>
    <sheet name="powiaty" sheetId="16" r:id="rId6"/>
  </sheets>
  <definedNames>
    <definedName name="_050_II">#REF!</definedName>
    <definedName name="cit_pow">#REF!</definedName>
    <definedName name="CIT98_MM_SUM">#REF!</definedName>
    <definedName name="lud_pow">#REF!</definedName>
    <definedName name="P_podtran">#REF!</definedName>
  </definedNames>
  <calcPr calcId="145621"/>
</workbook>
</file>

<file path=xl/calcChain.xml><?xml version="1.0" encoding="utf-8"?>
<calcChain xmlns="http://schemas.openxmlformats.org/spreadsheetml/2006/main">
  <c r="H18" i="14" l="1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F112" i="15" l="1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G16" i="11" l="1"/>
  <c r="M5" i="14" l="1"/>
  <c r="M6" i="14"/>
  <c r="M7" i="14"/>
  <c r="M8" i="14"/>
  <c r="M9" i="14"/>
  <c r="M10" i="14"/>
  <c r="M11" i="14"/>
  <c r="M12" i="14"/>
  <c r="M13" i="14"/>
  <c r="M14" i="14"/>
  <c r="M15" i="14"/>
  <c r="M16" i="14"/>
  <c r="M17" i="14"/>
  <c r="M4" i="14"/>
  <c r="H17" i="14"/>
  <c r="H5" i="14"/>
  <c r="H6" i="14"/>
  <c r="H7" i="14"/>
  <c r="H8" i="14"/>
  <c r="H9" i="14"/>
  <c r="H10" i="14"/>
  <c r="H11" i="14"/>
  <c r="H12" i="14"/>
  <c r="H13" i="14"/>
  <c r="H14" i="14"/>
  <c r="H15" i="14"/>
  <c r="H16" i="14"/>
  <c r="H4" i="14"/>
  <c r="G78" i="11"/>
  <c r="H19" i="14" l="1"/>
  <c r="I5" i="14" s="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5" i="11"/>
  <c r="G87" i="11"/>
  <c r="I8" i="14" l="1"/>
  <c r="I4" i="14"/>
  <c r="I17" i="14"/>
  <c r="I15" i="14"/>
  <c r="I16" i="14"/>
  <c r="I11" i="14"/>
  <c r="I10" i="14"/>
  <c r="I9" i="14"/>
  <c r="I14" i="14"/>
  <c r="I13" i="14"/>
  <c r="I12" i="14"/>
  <c r="I7" i="14"/>
  <c r="I6" i="14"/>
  <c r="G76" i="11"/>
  <c r="G79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7" i="11"/>
  <c r="G80" i="11"/>
  <c r="G81" i="11"/>
  <c r="G82" i="11"/>
  <c r="G83" i="11"/>
  <c r="G84" i="11"/>
  <c r="G85" i="11"/>
  <c r="G86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6" i="11"/>
  <c r="G7" i="11"/>
  <c r="G8" i="11"/>
  <c r="G9" i="11"/>
  <c r="G10" i="11"/>
  <c r="G11" i="1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5" i="11"/>
  <c r="G107" i="11" l="1"/>
  <c r="D3" i="4"/>
  <c r="K3" i="5" l="1"/>
  <c r="D4" i="5"/>
  <c r="I105" i="5"/>
  <c r="D104" i="5"/>
  <c r="K104" i="5" s="1"/>
  <c r="D103" i="5"/>
  <c r="K103" i="5" s="1"/>
  <c r="D102" i="5"/>
  <c r="K102" i="5" s="1"/>
  <c r="D101" i="5"/>
  <c r="K101" i="5" s="1"/>
  <c r="D100" i="5"/>
  <c r="K100" i="5" s="1"/>
  <c r="D99" i="5"/>
  <c r="K99" i="5" s="1"/>
  <c r="D98" i="5"/>
  <c r="K98" i="5" s="1"/>
  <c r="D97" i="5"/>
  <c r="K97" i="5" s="1"/>
  <c r="D96" i="5"/>
  <c r="K96" i="5" s="1"/>
  <c r="D95" i="5"/>
  <c r="K95" i="5" s="1"/>
  <c r="D94" i="5"/>
  <c r="K94" i="5" s="1"/>
  <c r="D93" i="5"/>
  <c r="K93" i="5" s="1"/>
  <c r="D92" i="5"/>
  <c r="K92" i="5" s="1"/>
  <c r="D91" i="5"/>
  <c r="K91" i="5" s="1"/>
  <c r="D90" i="5"/>
  <c r="K90" i="5" s="1"/>
  <c r="D89" i="5"/>
  <c r="K89" i="5" s="1"/>
  <c r="D88" i="5"/>
  <c r="K88" i="5" s="1"/>
  <c r="D87" i="5"/>
  <c r="K87" i="5" s="1"/>
  <c r="D86" i="5"/>
  <c r="K86" i="5" s="1"/>
  <c r="D85" i="5"/>
  <c r="K85" i="5" s="1"/>
  <c r="D84" i="5"/>
  <c r="K84" i="5" s="1"/>
  <c r="D83" i="5"/>
  <c r="K83" i="5" s="1"/>
  <c r="D82" i="5"/>
  <c r="K82" i="5" s="1"/>
  <c r="D81" i="5"/>
  <c r="K81" i="5" s="1"/>
  <c r="D80" i="5"/>
  <c r="K80" i="5" s="1"/>
  <c r="D79" i="5"/>
  <c r="K79" i="5" s="1"/>
  <c r="D78" i="5"/>
  <c r="K78" i="5" s="1"/>
  <c r="D77" i="5"/>
  <c r="K77" i="5" s="1"/>
  <c r="D76" i="5"/>
  <c r="K76" i="5" s="1"/>
  <c r="D75" i="5"/>
  <c r="K75" i="5" s="1"/>
  <c r="D74" i="5"/>
  <c r="K74" i="5" s="1"/>
  <c r="D73" i="5"/>
  <c r="K73" i="5" s="1"/>
  <c r="D72" i="5"/>
  <c r="K72" i="5" s="1"/>
  <c r="D71" i="5"/>
  <c r="K71" i="5" s="1"/>
  <c r="D70" i="5"/>
  <c r="K70" i="5" s="1"/>
  <c r="D69" i="5"/>
  <c r="K69" i="5" s="1"/>
  <c r="D68" i="5"/>
  <c r="K68" i="5" s="1"/>
  <c r="D67" i="5"/>
  <c r="K67" i="5" s="1"/>
  <c r="D66" i="5"/>
  <c r="K66" i="5" s="1"/>
  <c r="D65" i="5"/>
  <c r="K65" i="5" s="1"/>
  <c r="D64" i="5"/>
  <c r="K64" i="5" s="1"/>
  <c r="D63" i="5"/>
  <c r="K63" i="5" s="1"/>
  <c r="D62" i="5"/>
  <c r="K62" i="5" s="1"/>
  <c r="D61" i="5"/>
  <c r="K61" i="5" s="1"/>
  <c r="D60" i="5"/>
  <c r="K60" i="5" s="1"/>
  <c r="D59" i="5"/>
  <c r="K59" i="5" s="1"/>
  <c r="D58" i="5"/>
  <c r="K58" i="5" s="1"/>
  <c r="D57" i="5"/>
  <c r="K57" i="5" s="1"/>
  <c r="D56" i="5"/>
  <c r="K56" i="5" s="1"/>
  <c r="D55" i="5"/>
  <c r="K55" i="5" s="1"/>
  <c r="D54" i="5"/>
  <c r="K54" i="5" s="1"/>
  <c r="D53" i="5"/>
  <c r="K53" i="5" s="1"/>
  <c r="D52" i="5"/>
  <c r="K52" i="5" s="1"/>
  <c r="D51" i="5"/>
  <c r="K51" i="5" s="1"/>
  <c r="D50" i="5"/>
  <c r="K50" i="5" s="1"/>
  <c r="D49" i="5"/>
  <c r="K49" i="5" s="1"/>
  <c r="D48" i="5"/>
  <c r="K48" i="5" s="1"/>
  <c r="D47" i="5"/>
  <c r="K47" i="5" s="1"/>
  <c r="D46" i="5"/>
  <c r="K46" i="5" s="1"/>
  <c r="D45" i="5"/>
  <c r="K45" i="5" s="1"/>
  <c r="D44" i="5"/>
  <c r="K44" i="5" s="1"/>
  <c r="D43" i="5"/>
  <c r="K43" i="5" s="1"/>
  <c r="D42" i="5"/>
  <c r="K42" i="5" s="1"/>
  <c r="D41" i="5"/>
  <c r="K41" i="5" s="1"/>
  <c r="D40" i="5"/>
  <c r="K40" i="5" s="1"/>
  <c r="D39" i="5"/>
  <c r="K39" i="5" s="1"/>
  <c r="D38" i="5"/>
  <c r="K38" i="5" s="1"/>
  <c r="D37" i="5"/>
  <c r="K37" i="5" s="1"/>
  <c r="D36" i="5"/>
  <c r="K36" i="5" s="1"/>
  <c r="D35" i="5"/>
  <c r="K35" i="5" s="1"/>
  <c r="D34" i="5"/>
  <c r="K34" i="5" s="1"/>
  <c r="D33" i="5"/>
  <c r="K33" i="5" s="1"/>
  <c r="D32" i="5"/>
  <c r="K32" i="5" s="1"/>
  <c r="D31" i="5"/>
  <c r="K31" i="5" s="1"/>
  <c r="D30" i="5"/>
  <c r="K30" i="5" s="1"/>
  <c r="D29" i="5"/>
  <c r="K29" i="5" s="1"/>
  <c r="D28" i="5"/>
  <c r="K28" i="5" s="1"/>
  <c r="D27" i="5"/>
  <c r="K27" i="5" s="1"/>
  <c r="D26" i="5"/>
  <c r="K26" i="5" s="1"/>
  <c r="D25" i="5"/>
  <c r="K25" i="5" s="1"/>
  <c r="D24" i="5"/>
  <c r="K24" i="5" s="1"/>
  <c r="D23" i="5"/>
  <c r="K23" i="5" s="1"/>
  <c r="D22" i="5"/>
  <c r="K22" i="5" s="1"/>
  <c r="D21" i="5"/>
  <c r="K21" i="5" s="1"/>
  <c r="D20" i="5"/>
  <c r="K20" i="5" s="1"/>
  <c r="D19" i="5"/>
  <c r="K19" i="5" s="1"/>
  <c r="D18" i="5"/>
  <c r="K18" i="5" s="1"/>
  <c r="D17" i="5"/>
  <c r="K17" i="5" s="1"/>
  <c r="D16" i="5"/>
  <c r="K16" i="5" s="1"/>
  <c r="D15" i="5"/>
  <c r="K15" i="5" s="1"/>
  <c r="N14" i="5"/>
  <c r="D14" i="5"/>
  <c r="K14" i="5" s="1"/>
  <c r="D13" i="5"/>
  <c r="K13" i="5" s="1"/>
  <c r="N12" i="5"/>
  <c r="D12" i="5"/>
  <c r="K12" i="5" s="1"/>
  <c r="D11" i="5"/>
  <c r="K11" i="5" s="1"/>
  <c r="N10" i="5"/>
  <c r="D10" i="5"/>
  <c r="K10" i="5" s="1"/>
  <c r="D9" i="5"/>
  <c r="K9" i="5" s="1"/>
  <c r="N8" i="5"/>
  <c r="D8" i="5"/>
  <c r="K8" i="5" s="1"/>
  <c r="D7" i="5"/>
  <c r="K7" i="5" s="1"/>
  <c r="N6" i="5"/>
  <c r="D6" i="5"/>
  <c r="K6" i="5" s="1"/>
  <c r="D5" i="5"/>
  <c r="K5" i="5" s="1"/>
  <c r="K4" i="5"/>
  <c r="I1" i="5"/>
  <c r="J8" i="5" s="1"/>
  <c r="L8" i="5" s="1"/>
  <c r="G1" i="5"/>
  <c r="H6" i="5" s="1"/>
  <c r="M6" i="5" s="1"/>
  <c r="E1" i="5"/>
  <c r="F36" i="5" s="1"/>
  <c r="F14" i="5" l="1"/>
  <c r="F5" i="5"/>
  <c r="F4" i="5"/>
  <c r="F6" i="5"/>
  <c r="F7" i="5"/>
  <c r="H9" i="5"/>
  <c r="M9" i="5" s="1"/>
  <c r="H3" i="5"/>
  <c r="M3" i="5" s="1"/>
  <c r="F11" i="5"/>
  <c r="F19" i="5"/>
  <c r="F22" i="5"/>
  <c r="F27" i="5"/>
  <c r="F10" i="5"/>
  <c r="F13" i="5"/>
  <c r="F12" i="5"/>
  <c r="F15" i="5"/>
  <c r="F18" i="5"/>
  <c r="F23" i="5"/>
  <c r="F26" i="5"/>
  <c r="H103" i="5"/>
  <c r="M103" i="5" s="1"/>
  <c r="H99" i="5"/>
  <c r="M99" i="5" s="1"/>
  <c r="H95" i="5"/>
  <c r="M95" i="5" s="1"/>
  <c r="H91" i="5"/>
  <c r="M91" i="5" s="1"/>
  <c r="H87" i="5"/>
  <c r="M87" i="5" s="1"/>
  <c r="H83" i="5"/>
  <c r="M83" i="5" s="1"/>
  <c r="H79" i="5"/>
  <c r="M79" i="5" s="1"/>
  <c r="H75" i="5"/>
  <c r="M75" i="5" s="1"/>
  <c r="H71" i="5"/>
  <c r="M71" i="5" s="1"/>
  <c r="H67" i="5"/>
  <c r="M67" i="5" s="1"/>
  <c r="H63" i="5"/>
  <c r="M63" i="5" s="1"/>
  <c r="H59" i="5"/>
  <c r="M59" i="5" s="1"/>
  <c r="H55" i="5"/>
  <c r="M55" i="5" s="1"/>
  <c r="H51" i="5"/>
  <c r="M51" i="5" s="1"/>
  <c r="H101" i="5"/>
  <c r="M101" i="5" s="1"/>
  <c r="H104" i="5"/>
  <c r="M104" i="5" s="1"/>
  <c r="H102" i="5"/>
  <c r="M102" i="5" s="1"/>
  <c r="H100" i="5"/>
  <c r="M100" i="5" s="1"/>
  <c r="H96" i="5"/>
  <c r="M96" i="5" s="1"/>
  <c r="H93" i="5"/>
  <c r="M93" i="5" s="1"/>
  <c r="H88" i="5"/>
  <c r="M88" i="5" s="1"/>
  <c r="H85" i="5"/>
  <c r="M85" i="5" s="1"/>
  <c r="H80" i="5"/>
  <c r="M80" i="5" s="1"/>
  <c r="H77" i="5"/>
  <c r="M77" i="5" s="1"/>
  <c r="H72" i="5"/>
  <c r="M72" i="5" s="1"/>
  <c r="H69" i="5"/>
  <c r="M69" i="5" s="1"/>
  <c r="H64" i="5"/>
  <c r="M64" i="5" s="1"/>
  <c r="H61" i="5"/>
  <c r="M61" i="5" s="1"/>
  <c r="H56" i="5"/>
  <c r="M56" i="5" s="1"/>
  <c r="H53" i="5"/>
  <c r="M53" i="5" s="1"/>
  <c r="H48" i="5"/>
  <c r="M48" i="5" s="1"/>
  <c r="H44" i="5"/>
  <c r="M44" i="5" s="1"/>
  <c r="H40" i="5"/>
  <c r="M40" i="5" s="1"/>
  <c r="H36" i="5"/>
  <c r="M36" i="5" s="1"/>
  <c r="H32" i="5"/>
  <c r="M32" i="5" s="1"/>
  <c r="H92" i="5"/>
  <c r="M92" i="5" s="1"/>
  <c r="H84" i="5"/>
  <c r="M84" i="5" s="1"/>
  <c r="H76" i="5"/>
  <c r="M76" i="5" s="1"/>
  <c r="H68" i="5"/>
  <c r="M68" i="5" s="1"/>
  <c r="H60" i="5"/>
  <c r="M60" i="5" s="1"/>
  <c r="H52" i="5"/>
  <c r="M52" i="5" s="1"/>
  <c r="H47" i="5"/>
  <c r="M47" i="5" s="1"/>
  <c r="H39" i="5"/>
  <c r="M39" i="5" s="1"/>
  <c r="H31" i="5"/>
  <c r="M31" i="5" s="1"/>
  <c r="H26" i="5"/>
  <c r="M26" i="5" s="1"/>
  <c r="H22" i="5"/>
  <c r="M22" i="5" s="1"/>
  <c r="H18" i="5"/>
  <c r="M18" i="5" s="1"/>
  <c r="H98" i="5"/>
  <c r="M98" i="5" s="1"/>
  <c r="H97" i="5"/>
  <c r="M97" i="5" s="1"/>
  <c r="H90" i="5"/>
  <c r="M90" i="5" s="1"/>
  <c r="H89" i="5"/>
  <c r="M89" i="5" s="1"/>
  <c r="H82" i="5"/>
  <c r="M82" i="5" s="1"/>
  <c r="H81" i="5"/>
  <c r="M81" i="5" s="1"/>
  <c r="H74" i="5"/>
  <c r="M74" i="5" s="1"/>
  <c r="H73" i="5"/>
  <c r="M73" i="5" s="1"/>
  <c r="H66" i="5"/>
  <c r="M66" i="5" s="1"/>
  <c r="H65" i="5"/>
  <c r="M65" i="5" s="1"/>
  <c r="H58" i="5"/>
  <c r="M58" i="5" s="1"/>
  <c r="H57" i="5"/>
  <c r="M57" i="5" s="1"/>
  <c r="H50" i="5"/>
  <c r="M50" i="5" s="1"/>
  <c r="H49" i="5"/>
  <c r="M49" i="5" s="1"/>
  <c r="H46" i="5"/>
  <c r="M46" i="5" s="1"/>
  <c r="H41" i="5"/>
  <c r="M41" i="5" s="1"/>
  <c r="H38" i="5"/>
  <c r="M38" i="5" s="1"/>
  <c r="H33" i="5"/>
  <c r="M33" i="5" s="1"/>
  <c r="H30" i="5"/>
  <c r="M30" i="5" s="1"/>
  <c r="H27" i="5"/>
  <c r="M27" i="5" s="1"/>
  <c r="H23" i="5"/>
  <c r="M23" i="5" s="1"/>
  <c r="H19" i="5"/>
  <c r="M19" i="5" s="1"/>
  <c r="H15" i="5"/>
  <c r="M15" i="5" s="1"/>
  <c r="H14" i="5"/>
  <c r="M14" i="5" s="1"/>
  <c r="H43" i="5"/>
  <c r="M43" i="5" s="1"/>
  <c r="H35" i="5"/>
  <c r="M35" i="5" s="1"/>
  <c r="H28" i="5"/>
  <c r="M28" i="5" s="1"/>
  <c r="H24" i="5"/>
  <c r="M24" i="5" s="1"/>
  <c r="H20" i="5"/>
  <c r="M20" i="5" s="1"/>
  <c r="H16" i="5"/>
  <c r="M16" i="5" s="1"/>
  <c r="H94" i="5"/>
  <c r="M94" i="5" s="1"/>
  <c r="H86" i="5"/>
  <c r="M86" i="5" s="1"/>
  <c r="H78" i="5"/>
  <c r="M78" i="5" s="1"/>
  <c r="H70" i="5"/>
  <c r="M70" i="5" s="1"/>
  <c r="H62" i="5"/>
  <c r="M62" i="5" s="1"/>
  <c r="H54" i="5"/>
  <c r="M54" i="5" s="1"/>
  <c r="H45" i="5"/>
  <c r="M45" i="5" s="1"/>
  <c r="H42" i="5"/>
  <c r="M42" i="5" s="1"/>
  <c r="H37" i="5"/>
  <c r="M37" i="5" s="1"/>
  <c r="H34" i="5"/>
  <c r="M34" i="5" s="1"/>
  <c r="H29" i="5"/>
  <c r="M29" i="5" s="1"/>
  <c r="H25" i="5"/>
  <c r="M25" i="5" s="1"/>
  <c r="H21" i="5"/>
  <c r="M21" i="5" s="1"/>
  <c r="H17" i="5"/>
  <c r="M17" i="5" s="1"/>
  <c r="H11" i="5"/>
  <c r="M11" i="5" s="1"/>
  <c r="H10" i="5"/>
  <c r="M10" i="5" s="1"/>
  <c r="H4" i="5"/>
  <c r="M4" i="5" s="1"/>
  <c r="H13" i="5"/>
  <c r="M13" i="5" s="1"/>
  <c r="H12" i="5"/>
  <c r="M12" i="5" s="1"/>
  <c r="H5" i="5"/>
  <c r="M5" i="5" s="1"/>
  <c r="J3" i="5"/>
  <c r="L3" i="5" s="1"/>
  <c r="H7" i="5"/>
  <c r="M7" i="5" s="1"/>
  <c r="H8" i="5"/>
  <c r="M8" i="5" s="1"/>
  <c r="J104" i="5"/>
  <c r="L104" i="5" s="1"/>
  <c r="J100" i="5"/>
  <c r="L100" i="5" s="1"/>
  <c r="J96" i="5"/>
  <c r="L96" i="5" s="1"/>
  <c r="J92" i="5"/>
  <c r="L92" i="5" s="1"/>
  <c r="J88" i="5"/>
  <c r="L88" i="5" s="1"/>
  <c r="J84" i="5"/>
  <c r="L84" i="5" s="1"/>
  <c r="J80" i="5"/>
  <c r="L80" i="5" s="1"/>
  <c r="J76" i="5"/>
  <c r="L76" i="5" s="1"/>
  <c r="J72" i="5"/>
  <c r="L72" i="5" s="1"/>
  <c r="J68" i="5"/>
  <c r="L68" i="5" s="1"/>
  <c r="J64" i="5"/>
  <c r="L64" i="5" s="1"/>
  <c r="J60" i="5"/>
  <c r="L60" i="5" s="1"/>
  <c r="J56" i="5"/>
  <c r="L56" i="5" s="1"/>
  <c r="J52" i="5"/>
  <c r="L52" i="5" s="1"/>
  <c r="J48" i="5"/>
  <c r="L48" i="5" s="1"/>
  <c r="J102" i="5"/>
  <c r="L102" i="5" s="1"/>
  <c r="J98" i="5"/>
  <c r="L98" i="5" s="1"/>
  <c r="J90" i="5"/>
  <c r="L90" i="5" s="1"/>
  <c r="J82" i="5"/>
  <c r="L82" i="5" s="1"/>
  <c r="J74" i="5"/>
  <c r="L74" i="5" s="1"/>
  <c r="J66" i="5"/>
  <c r="L66" i="5" s="1"/>
  <c r="J58" i="5"/>
  <c r="L58" i="5" s="1"/>
  <c r="J50" i="5"/>
  <c r="L50" i="5" s="1"/>
  <c r="J45" i="5"/>
  <c r="L45" i="5" s="1"/>
  <c r="J41" i="5"/>
  <c r="L41" i="5" s="1"/>
  <c r="J37" i="5"/>
  <c r="L37" i="5" s="1"/>
  <c r="J33" i="5"/>
  <c r="L33" i="5" s="1"/>
  <c r="J29" i="5"/>
  <c r="L29" i="5" s="1"/>
  <c r="J97" i="5"/>
  <c r="L97" i="5" s="1"/>
  <c r="J89" i="5"/>
  <c r="L89" i="5" s="1"/>
  <c r="J81" i="5"/>
  <c r="L81" i="5" s="1"/>
  <c r="J73" i="5"/>
  <c r="L73" i="5" s="1"/>
  <c r="J65" i="5"/>
  <c r="L65" i="5" s="1"/>
  <c r="J57" i="5"/>
  <c r="L57" i="5" s="1"/>
  <c r="J49" i="5"/>
  <c r="L49" i="5" s="1"/>
  <c r="J46" i="5"/>
  <c r="L46" i="5" s="1"/>
  <c r="J44" i="5"/>
  <c r="L44" i="5" s="1"/>
  <c r="J38" i="5"/>
  <c r="L38" i="5" s="1"/>
  <c r="J36" i="5"/>
  <c r="L36" i="5" s="1"/>
  <c r="J30" i="5"/>
  <c r="L30" i="5" s="1"/>
  <c r="J27" i="5"/>
  <c r="L27" i="5" s="1"/>
  <c r="J23" i="5"/>
  <c r="L23" i="5" s="1"/>
  <c r="J19" i="5"/>
  <c r="L19" i="5" s="1"/>
  <c r="J15" i="5"/>
  <c r="L15" i="5" s="1"/>
  <c r="J103" i="5"/>
  <c r="L103" i="5" s="1"/>
  <c r="J99" i="5"/>
  <c r="L99" i="5" s="1"/>
  <c r="J91" i="5"/>
  <c r="L91" i="5" s="1"/>
  <c r="J83" i="5"/>
  <c r="L83" i="5" s="1"/>
  <c r="J75" i="5"/>
  <c r="L75" i="5" s="1"/>
  <c r="J67" i="5"/>
  <c r="L67" i="5" s="1"/>
  <c r="J59" i="5"/>
  <c r="L59" i="5" s="1"/>
  <c r="J51" i="5"/>
  <c r="L51" i="5" s="1"/>
  <c r="J43" i="5"/>
  <c r="L43" i="5" s="1"/>
  <c r="J35" i="5"/>
  <c r="L35" i="5" s="1"/>
  <c r="J28" i="5"/>
  <c r="L28" i="5" s="1"/>
  <c r="J24" i="5"/>
  <c r="L24" i="5" s="1"/>
  <c r="J20" i="5"/>
  <c r="L20" i="5" s="1"/>
  <c r="J16" i="5"/>
  <c r="L16" i="5" s="1"/>
  <c r="J95" i="5"/>
  <c r="L95" i="5" s="1"/>
  <c r="J94" i="5"/>
  <c r="L94" i="5" s="1"/>
  <c r="J87" i="5"/>
  <c r="L87" i="5" s="1"/>
  <c r="J86" i="5"/>
  <c r="L86" i="5" s="1"/>
  <c r="J79" i="5"/>
  <c r="L79" i="5" s="1"/>
  <c r="J78" i="5"/>
  <c r="L78" i="5" s="1"/>
  <c r="J71" i="5"/>
  <c r="L71" i="5" s="1"/>
  <c r="J70" i="5"/>
  <c r="L70" i="5" s="1"/>
  <c r="J63" i="5"/>
  <c r="L63" i="5" s="1"/>
  <c r="J62" i="5"/>
  <c r="L62" i="5" s="1"/>
  <c r="J55" i="5"/>
  <c r="L55" i="5" s="1"/>
  <c r="J54" i="5"/>
  <c r="L54" i="5" s="1"/>
  <c r="J42" i="5"/>
  <c r="L42" i="5" s="1"/>
  <c r="J40" i="5"/>
  <c r="L40" i="5" s="1"/>
  <c r="J34" i="5"/>
  <c r="L34" i="5" s="1"/>
  <c r="J32" i="5"/>
  <c r="L32" i="5" s="1"/>
  <c r="J25" i="5"/>
  <c r="L25" i="5" s="1"/>
  <c r="J21" i="5"/>
  <c r="L21" i="5" s="1"/>
  <c r="J17" i="5"/>
  <c r="L17" i="5" s="1"/>
  <c r="J11" i="5"/>
  <c r="L11" i="5" s="1"/>
  <c r="J101" i="5"/>
  <c r="L101" i="5" s="1"/>
  <c r="J93" i="5"/>
  <c r="L93" i="5" s="1"/>
  <c r="J85" i="5"/>
  <c r="L85" i="5" s="1"/>
  <c r="J77" i="5"/>
  <c r="L77" i="5" s="1"/>
  <c r="J69" i="5"/>
  <c r="L69" i="5" s="1"/>
  <c r="J61" i="5"/>
  <c r="L61" i="5" s="1"/>
  <c r="J53" i="5"/>
  <c r="L53" i="5" s="1"/>
  <c r="J47" i="5"/>
  <c r="L47" i="5" s="1"/>
  <c r="J39" i="5"/>
  <c r="L39" i="5" s="1"/>
  <c r="J31" i="5"/>
  <c r="L31" i="5" s="1"/>
  <c r="J26" i="5"/>
  <c r="L26" i="5" s="1"/>
  <c r="J22" i="5"/>
  <c r="L22" i="5" s="1"/>
  <c r="J18" i="5"/>
  <c r="L18" i="5" s="1"/>
  <c r="J13" i="5"/>
  <c r="L13" i="5" s="1"/>
  <c r="J12" i="5"/>
  <c r="L12" i="5" s="1"/>
  <c r="J5" i="5"/>
  <c r="L5" i="5" s="1"/>
  <c r="J14" i="5"/>
  <c r="L14" i="5" s="1"/>
  <c r="J7" i="5"/>
  <c r="L7" i="5" s="1"/>
  <c r="J6" i="5"/>
  <c r="L6" i="5" s="1"/>
  <c r="J9" i="5"/>
  <c r="L9" i="5" s="1"/>
  <c r="J4" i="5"/>
  <c r="L4" i="5" s="1"/>
  <c r="J10" i="5"/>
  <c r="L10" i="5" s="1"/>
  <c r="F102" i="5"/>
  <c r="F98" i="5"/>
  <c r="F94" i="5"/>
  <c r="F90" i="5"/>
  <c r="F86" i="5"/>
  <c r="F82" i="5"/>
  <c r="F78" i="5"/>
  <c r="F74" i="5"/>
  <c r="F70" i="5"/>
  <c r="F66" i="5"/>
  <c r="F62" i="5"/>
  <c r="F58" i="5"/>
  <c r="F54" i="5"/>
  <c r="F50" i="5"/>
  <c r="F104" i="5"/>
  <c r="F100" i="5"/>
  <c r="F103" i="5"/>
  <c r="F101" i="5"/>
  <c r="F99" i="5"/>
  <c r="F91" i="5"/>
  <c r="F83" i="5"/>
  <c r="F75" i="5"/>
  <c r="F67" i="5"/>
  <c r="F59" i="5"/>
  <c r="F51" i="5"/>
  <c r="F47" i="5"/>
  <c r="F43" i="5"/>
  <c r="F39" i="5"/>
  <c r="F35" i="5"/>
  <c r="F31" i="5"/>
  <c r="F3" i="5"/>
  <c r="F8" i="5"/>
  <c r="F9" i="5"/>
  <c r="F16" i="5"/>
  <c r="F20" i="5"/>
  <c r="F24" i="5"/>
  <c r="F28" i="5"/>
  <c r="F32" i="5"/>
  <c r="F40" i="5"/>
  <c r="F48" i="5"/>
  <c r="F55" i="5"/>
  <c r="F56" i="5"/>
  <c r="F63" i="5"/>
  <c r="F64" i="5"/>
  <c r="F71" i="5"/>
  <c r="F72" i="5"/>
  <c r="F79" i="5"/>
  <c r="F80" i="5"/>
  <c r="F87" i="5"/>
  <c r="F88" i="5"/>
  <c r="F95" i="5"/>
  <c r="F96" i="5"/>
  <c r="F30" i="5"/>
  <c r="F33" i="5"/>
  <c r="F38" i="5"/>
  <c r="F41" i="5"/>
  <c r="F46" i="5"/>
  <c r="F49" i="5"/>
  <c r="F57" i="5"/>
  <c r="F65" i="5"/>
  <c r="F73" i="5"/>
  <c r="F81" i="5"/>
  <c r="F89" i="5"/>
  <c r="F97" i="5"/>
  <c r="F44" i="5"/>
  <c r="F52" i="5"/>
  <c r="F60" i="5"/>
  <c r="F68" i="5"/>
  <c r="F76" i="5"/>
  <c r="F84" i="5"/>
  <c r="F92" i="5"/>
  <c r="F17" i="5"/>
  <c r="F21" i="5"/>
  <c r="F25" i="5"/>
  <c r="F29" i="5"/>
  <c r="F34" i="5"/>
  <c r="F37" i="5"/>
  <c r="F42" i="5"/>
  <c r="F45" i="5"/>
  <c r="F53" i="5"/>
  <c r="F61" i="5"/>
  <c r="F69" i="5"/>
  <c r="F77" i="5"/>
  <c r="F85" i="5"/>
  <c r="F93" i="5"/>
  <c r="L3" i="4"/>
  <c r="J95" i="4" l="1"/>
  <c r="O95" i="4" s="1"/>
  <c r="I2" i="4"/>
  <c r="J4" i="4" s="1"/>
  <c r="O4" i="4" s="1"/>
  <c r="H68" i="4"/>
  <c r="N68" i="4" s="1"/>
  <c r="G2" i="4"/>
  <c r="H5" i="4" s="1"/>
  <c r="N5" i="4" s="1"/>
  <c r="H76" i="4" l="1"/>
  <c r="N76" i="4" s="1"/>
  <c r="H44" i="4"/>
  <c r="N44" i="4" s="1"/>
  <c r="J31" i="4"/>
  <c r="O31" i="4" s="1"/>
  <c r="H100" i="4"/>
  <c r="N100" i="4" s="1"/>
  <c r="H92" i="4"/>
  <c r="N92" i="4" s="1"/>
  <c r="H60" i="4"/>
  <c r="N60" i="4" s="1"/>
  <c r="H28" i="4"/>
  <c r="N28" i="4" s="1"/>
  <c r="J63" i="4"/>
  <c r="O63" i="4" s="1"/>
  <c r="H84" i="4"/>
  <c r="N84" i="4" s="1"/>
  <c r="H52" i="4"/>
  <c r="N52" i="4" s="1"/>
  <c r="J47" i="4"/>
  <c r="O47" i="4" s="1"/>
  <c r="H36" i="4"/>
  <c r="N36" i="4" s="1"/>
  <c r="J79" i="4"/>
  <c r="O79" i="4" s="1"/>
  <c r="J15" i="4"/>
  <c r="O15" i="4" s="1"/>
  <c r="H12" i="4"/>
  <c r="N12" i="4" s="1"/>
  <c r="H4" i="4"/>
  <c r="N4" i="4" s="1"/>
  <c r="H91" i="4"/>
  <c r="N91" i="4" s="1"/>
  <c r="H67" i="4"/>
  <c r="N67" i="4" s="1"/>
  <c r="H35" i="4"/>
  <c r="N35" i="4" s="1"/>
  <c r="H103" i="4"/>
  <c r="N103" i="4" s="1"/>
  <c r="H95" i="4"/>
  <c r="N95" i="4" s="1"/>
  <c r="H87" i="4"/>
  <c r="N87" i="4" s="1"/>
  <c r="H79" i="4"/>
  <c r="N79" i="4" s="1"/>
  <c r="H71" i="4"/>
  <c r="N71" i="4" s="1"/>
  <c r="H63" i="4"/>
  <c r="N63" i="4" s="1"/>
  <c r="H55" i="4"/>
  <c r="N55" i="4" s="1"/>
  <c r="H47" i="4"/>
  <c r="N47" i="4" s="1"/>
  <c r="H39" i="4"/>
  <c r="N39" i="4" s="1"/>
  <c r="H31" i="4"/>
  <c r="N31" i="4" s="1"/>
  <c r="H23" i="4"/>
  <c r="N23" i="4" s="1"/>
  <c r="H15" i="4"/>
  <c r="N15" i="4" s="1"/>
  <c r="H7" i="4"/>
  <c r="N7" i="4" s="1"/>
  <c r="J99" i="4"/>
  <c r="O99" i="4" s="1"/>
  <c r="J83" i="4"/>
  <c r="O83" i="4" s="1"/>
  <c r="J67" i="4"/>
  <c r="O67" i="4" s="1"/>
  <c r="J51" i="4"/>
  <c r="O51" i="4" s="1"/>
  <c r="J35" i="4"/>
  <c r="O35" i="4" s="1"/>
  <c r="J19" i="4"/>
  <c r="O19" i="4" s="1"/>
  <c r="H75" i="4"/>
  <c r="N75" i="4" s="1"/>
  <c r="H51" i="4"/>
  <c r="N51" i="4" s="1"/>
  <c r="H27" i="4"/>
  <c r="N27" i="4" s="1"/>
  <c r="H19" i="4"/>
  <c r="N19" i="4" s="1"/>
  <c r="H11" i="4"/>
  <c r="N11" i="4" s="1"/>
  <c r="J91" i="4"/>
  <c r="O91" i="4" s="1"/>
  <c r="J75" i="4"/>
  <c r="O75" i="4" s="1"/>
  <c r="J59" i="4"/>
  <c r="O59" i="4" s="1"/>
  <c r="J43" i="4"/>
  <c r="O43" i="4" s="1"/>
  <c r="J27" i="4"/>
  <c r="O27" i="4" s="1"/>
  <c r="J11" i="4"/>
  <c r="O11" i="4" s="1"/>
  <c r="H20" i="4"/>
  <c r="N20" i="4" s="1"/>
  <c r="H99" i="4"/>
  <c r="N99" i="4" s="1"/>
  <c r="H83" i="4"/>
  <c r="N83" i="4" s="1"/>
  <c r="H59" i="4"/>
  <c r="N59" i="4" s="1"/>
  <c r="H43" i="4"/>
  <c r="N43" i="4" s="1"/>
  <c r="H104" i="4"/>
  <c r="N104" i="4" s="1"/>
  <c r="H96" i="4"/>
  <c r="N96" i="4" s="1"/>
  <c r="H88" i="4"/>
  <c r="N88" i="4" s="1"/>
  <c r="H80" i="4"/>
  <c r="N80" i="4" s="1"/>
  <c r="H72" i="4"/>
  <c r="N72" i="4" s="1"/>
  <c r="H64" i="4"/>
  <c r="N64" i="4" s="1"/>
  <c r="H56" i="4"/>
  <c r="N56" i="4" s="1"/>
  <c r="H48" i="4"/>
  <c r="N48" i="4" s="1"/>
  <c r="H40" i="4"/>
  <c r="N40" i="4" s="1"/>
  <c r="H32" i="4"/>
  <c r="N32" i="4" s="1"/>
  <c r="H24" i="4"/>
  <c r="N24" i="4" s="1"/>
  <c r="H16" i="4"/>
  <c r="N16" i="4" s="1"/>
  <c r="H8" i="4"/>
  <c r="N8" i="4" s="1"/>
  <c r="J103" i="4"/>
  <c r="O103" i="4" s="1"/>
  <c r="J87" i="4"/>
  <c r="O87" i="4" s="1"/>
  <c r="J71" i="4"/>
  <c r="O71" i="4" s="1"/>
  <c r="J55" i="4"/>
  <c r="O55" i="4" s="1"/>
  <c r="J39" i="4"/>
  <c r="O39" i="4" s="1"/>
  <c r="J23" i="4"/>
  <c r="O23" i="4" s="1"/>
  <c r="J7" i="4"/>
  <c r="O7" i="4" s="1"/>
  <c r="J90" i="4"/>
  <c r="O90" i="4" s="1"/>
  <c r="J78" i="4"/>
  <c r="O78" i="4" s="1"/>
  <c r="J66" i="4"/>
  <c r="O66" i="4" s="1"/>
  <c r="J50" i="4"/>
  <c r="O50" i="4" s="1"/>
  <c r="J34" i="4"/>
  <c r="O34" i="4" s="1"/>
  <c r="J6" i="4"/>
  <c r="O6" i="4" s="1"/>
  <c r="J98" i="4"/>
  <c r="O98" i="4" s="1"/>
  <c r="J86" i="4"/>
  <c r="O86" i="4" s="1"/>
  <c r="J62" i="4"/>
  <c r="O62" i="4" s="1"/>
  <c r="H102" i="4"/>
  <c r="N102" i="4" s="1"/>
  <c r="H98" i="4"/>
  <c r="N98" i="4" s="1"/>
  <c r="H94" i="4"/>
  <c r="N94" i="4" s="1"/>
  <c r="H90" i="4"/>
  <c r="N90" i="4" s="1"/>
  <c r="H86" i="4"/>
  <c r="N86" i="4" s="1"/>
  <c r="H82" i="4"/>
  <c r="N82" i="4" s="1"/>
  <c r="H78" i="4"/>
  <c r="N78" i="4" s="1"/>
  <c r="H74" i="4"/>
  <c r="N74" i="4" s="1"/>
  <c r="H70" i="4"/>
  <c r="N70" i="4" s="1"/>
  <c r="H66" i="4"/>
  <c r="N66" i="4" s="1"/>
  <c r="H62" i="4"/>
  <c r="N62" i="4" s="1"/>
  <c r="H58" i="4"/>
  <c r="N58" i="4" s="1"/>
  <c r="H54" i="4"/>
  <c r="N54" i="4" s="1"/>
  <c r="H50" i="4"/>
  <c r="N50" i="4" s="1"/>
  <c r="H46" i="4"/>
  <c r="N46" i="4" s="1"/>
  <c r="H42" i="4"/>
  <c r="N42" i="4" s="1"/>
  <c r="H38" i="4"/>
  <c r="N38" i="4" s="1"/>
  <c r="H34" i="4"/>
  <c r="N34" i="4" s="1"/>
  <c r="H30" i="4"/>
  <c r="N30" i="4" s="1"/>
  <c r="H26" i="4"/>
  <c r="N26" i="4" s="1"/>
  <c r="H22" i="4"/>
  <c r="N22" i="4" s="1"/>
  <c r="H18" i="4"/>
  <c r="N18" i="4" s="1"/>
  <c r="H14" i="4"/>
  <c r="N14" i="4" s="1"/>
  <c r="H10" i="4"/>
  <c r="N10" i="4" s="1"/>
  <c r="H6" i="4"/>
  <c r="N6" i="4" s="1"/>
  <c r="J3" i="4"/>
  <c r="O3" i="4" s="1"/>
  <c r="J101" i="4"/>
  <c r="O101" i="4" s="1"/>
  <c r="J97" i="4"/>
  <c r="O97" i="4" s="1"/>
  <c r="J93" i="4"/>
  <c r="O93" i="4" s="1"/>
  <c r="J89" i="4"/>
  <c r="O89" i="4" s="1"/>
  <c r="J85" i="4"/>
  <c r="O85" i="4" s="1"/>
  <c r="J81" i="4"/>
  <c r="O81" i="4" s="1"/>
  <c r="J77" i="4"/>
  <c r="O77" i="4" s="1"/>
  <c r="J73" i="4"/>
  <c r="O73" i="4" s="1"/>
  <c r="J69" i="4"/>
  <c r="O69" i="4" s="1"/>
  <c r="J65" i="4"/>
  <c r="O65" i="4" s="1"/>
  <c r="J61" i="4"/>
  <c r="O61" i="4" s="1"/>
  <c r="J57" i="4"/>
  <c r="O57" i="4" s="1"/>
  <c r="J53" i="4"/>
  <c r="O53" i="4" s="1"/>
  <c r="J49" i="4"/>
  <c r="O49" i="4" s="1"/>
  <c r="J45" i="4"/>
  <c r="O45" i="4" s="1"/>
  <c r="J41" i="4"/>
  <c r="O41" i="4" s="1"/>
  <c r="J37" i="4"/>
  <c r="O37" i="4" s="1"/>
  <c r="J33" i="4"/>
  <c r="O33" i="4" s="1"/>
  <c r="J29" i="4"/>
  <c r="O29" i="4" s="1"/>
  <c r="J25" i="4"/>
  <c r="O25" i="4" s="1"/>
  <c r="J21" i="4"/>
  <c r="O21" i="4" s="1"/>
  <c r="J17" i="4"/>
  <c r="O17" i="4" s="1"/>
  <c r="J13" i="4"/>
  <c r="O13" i="4" s="1"/>
  <c r="J9" i="4"/>
  <c r="O9" i="4" s="1"/>
  <c r="J5" i="4"/>
  <c r="O5" i="4" s="1"/>
  <c r="J102" i="4"/>
  <c r="O102" i="4" s="1"/>
  <c r="J94" i="4"/>
  <c r="O94" i="4" s="1"/>
  <c r="J82" i="4"/>
  <c r="O82" i="4" s="1"/>
  <c r="J74" i="4"/>
  <c r="O74" i="4" s="1"/>
  <c r="J70" i="4"/>
  <c r="O70" i="4" s="1"/>
  <c r="J58" i="4"/>
  <c r="O58" i="4" s="1"/>
  <c r="J54" i="4"/>
  <c r="O54" i="4" s="1"/>
  <c r="J46" i="4"/>
  <c r="O46" i="4" s="1"/>
  <c r="J42" i="4"/>
  <c r="O42" i="4" s="1"/>
  <c r="J38" i="4"/>
  <c r="O38" i="4" s="1"/>
  <c r="J30" i="4"/>
  <c r="O30" i="4" s="1"/>
  <c r="J26" i="4"/>
  <c r="O26" i="4" s="1"/>
  <c r="J22" i="4"/>
  <c r="O22" i="4" s="1"/>
  <c r="J18" i="4"/>
  <c r="O18" i="4" s="1"/>
  <c r="J14" i="4"/>
  <c r="O14" i="4" s="1"/>
  <c r="J10" i="4"/>
  <c r="O10" i="4" s="1"/>
  <c r="H3" i="4"/>
  <c r="N3" i="4" s="1"/>
  <c r="H101" i="4"/>
  <c r="N101" i="4" s="1"/>
  <c r="H97" i="4"/>
  <c r="N97" i="4" s="1"/>
  <c r="H93" i="4"/>
  <c r="N93" i="4" s="1"/>
  <c r="H89" i="4"/>
  <c r="N89" i="4" s="1"/>
  <c r="H85" i="4"/>
  <c r="N85" i="4" s="1"/>
  <c r="H81" i="4"/>
  <c r="N81" i="4" s="1"/>
  <c r="H77" i="4"/>
  <c r="N77" i="4" s="1"/>
  <c r="H73" i="4"/>
  <c r="N73" i="4" s="1"/>
  <c r="H69" i="4"/>
  <c r="N69" i="4" s="1"/>
  <c r="H65" i="4"/>
  <c r="N65" i="4" s="1"/>
  <c r="H61" i="4"/>
  <c r="N61" i="4" s="1"/>
  <c r="H57" i="4"/>
  <c r="N57" i="4" s="1"/>
  <c r="H53" i="4"/>
  <c r="N53" i="4" s="1"/>
  <c r="H49" i="4"/>
  <c r="N49" i="4" s="1"/>
  <c r="H45" i="4"/>
  <c r="N45" i="4" s="1"/>
  <c r="H41" i="4"/>
  <c r="N41" i="4" s="1"/>
  <c r="H37" i="4"/>
  <c r="N37" i="4" s="1"/>
  <c r="H33" i="4"/>
  <c r="N33" i="4" s="1"/>
  <c r="H29" i="4"/>
  <c r="N29" i="4" s="1"/>
  <c r="H25" i="4"/>
  <c r="N25" i="4" s="1"/>
  <c r="H21" i="4"/>
  <c r="N21" i="4" s="1"/>
  <c r="H17" i="4"/>
  <c r="N17" i="4" s="1"/>
  <c r="H13" i="4"/>
  <c r="N13" i="4" s="1"/>
  <c r="H9" i="4"/>
  <c r="N9" i="4" s="1"/>
  <c r="J104" i="4"/>
  <c r="O104" i="4" s="1"/>
  <c r="J100" i="4"/>
  <c r="O100" i="4" s="1"/>
  <c r="J96" i="4"/>
  <c r="O96" i="4" s="1"/>
  <c r="J92" i="4"/>
  <c r="O92" i="4" s="1"/>
  <c r="J88" i="4"/>
  <c r="O88" i="4" s="1"/>
  <c r="J84" i="4"/>
  <c r="O84" i="4" s="1"/>
  <c r="J80" i="4"/>
  <c r="O80" i="4" s="1"/>
  <c r="J76" i="4"/>
  <c r="O76" i="4" s="1"/>
  <c r="J72" i="4"/>
  <c r="O72" i="4" s="1"/>
  <c r="J68" i="4"/>
  <c r="O68" i="4" s="1"/>
  <c r="J64" i="4"/>
  <c r="O64" i="4" s="1"/>
  <c r="J60" i="4"/>
  <c r="O60" i="4" s="1"/>
  <c r="J56" i="4"/>
  <c r="O56" i="4" s="1"/>
  <c r="J52" i="4"/>
  <c r="O52" i="4" s="1"/>
  <c r="J48" i="4"/>
  <c r="O48" i="4" s="1"/>
  <c r="J44" i="4"/>
  <c r="O44" i="4" s="1"/>
  <c r="J40" i="4"/>
  <c r="O40" i="4" s="1"/>
  <c r="J36" i="4"/>
  <c r="O36" i="4" s="1"/>
  <c r="J32" i="4"/>
  <c r="O32" i="4" s="1"/>
  <c r="J28" i="4"/>
  <c r="O28" i="4" s="1"/>
  <c r="J24" i="4"/>
  <c r="O24" i="4" s="1"/>
  <c r="J20" i="4"/>
  <c r="O20" i="4" s="1"/>
  <c r="J16" i="4"/>
  <c r="O16" i="4" s="1"/>
  <c r="J12" i="4"/>
  <c r="O12" i="4" s="1"/>
  <c r="J8" i="4"/>
  <c r="O8" i="4" s="1"/>
  <c r="E1" i="4"/>
  <c r="F6" i="4" s="1"/>
  <c r="M6" i="4" s="1"/>
  <c r="D4" i="4"/>
  <c r="L4" i="4" s="1"/>
  <c r="D5" i="4"/>
  <c r="L5" i="4" s="1"/>
  <c r="D6" i="4"/>
  <c r="L6" i="4" s="1"/>
  <c r="D7" i="4"/>
  <c r="L7" i="4" s="1"/>
  <c r="D8" i="4"/>
  <c r="L8" i="4" s="1"/>
  <c r="D9" i="4"/>
  <c r="L9" i="4" s="1"/>
  <c r="D10" i="4"/>
  <c r="L10" i="4" s="1"/>
  <c r="D11" i="4"/>
  <c r="L11" i="4" s="1"/>
  <c r="D12" i="4"/>
  <c r="L12" i="4" s="1"/>
  <c r="D13" i="4"/>
  <c r="L13" i="4" s="1"/>
  <c r="D14" i="4"/>
  <c r="L14" i="4" s="1"/>
  <c r="D15" i="4"/>
  <c r="L15" i="4" s="1"/>
  <c r="D16" i="4"/>
  <c r="L16" i="4" s="1"/>
  <c r="D17" i="4"/>
  <c r="L17" i="4" s="1"/>
  <c r="D18" i="4"/>
  <c r="L18" i="4" s="1"/>
  <c r="D19" i="4"/>
  <c r="L19" i="4" s="1"/>
  <c r="D20" i="4"/>
  <c r="L20" i="4" s="1"/>
  <c r="D21" i="4"/>
  <c r="L21" i="4" s="1"/>
  <c r="D22" i="4"/>
  <c r="L22" i="4" s="1"/>
  <c r="D23" i="4"/>
  <c r="L23" i="4" s="1"/>
  <c r="D24" i="4"/>
  <c r="L24" i="4" s="1"/>
  <c r="D25" i="4"/>
  <c r="L25" i="4" s="1"/>
  <c r="D26" i="4"/>
  <c r="L26" i="4" s="1"/>
  <c r="D27" i="4"/>
  <c r="L27" i="4" s="1"/>
  <c r="D28" i="4"/>
  <c r="L28" i="4" s="1"/>
  <c r="D29" i="4"/>
  <c r="L29" i="4" s="1"/>
  <c r="D30" i="4"/>
  <c r="L30" i="4" s="1"/>
  <c r="D31" i="4"/>
  <c r="L31" i="4" s="1"/>
  <c r="D32" i="4"/>
  <c r="L32" i="4" s="1"/>
  <c r="D33" i="4"/>
  <c r="L33" i="4" s="1"/>
  <c r="D34" i="4"/>
  <c r="L34" i="4" s="1"/>
  <c r="D35" i="4"/>
  <c r="L35" i="4" s="1"/>
  <c r="D36" i="4"/>
  <c r="L36" i="4" s="1"/>
  <c r="D37" i="4"/>
  <c r="L37" i="4" s="1"/>
  <c r="D38" i="4"/>
  <c r="L38" i="4" s="1"/>
  <c r="D39" i="4"/>
  <c r="L39" i="4" s="1"/>
  <c r="D40" i="4"/>
  <c r="L40" i="4" s="1"/>
  <c r="D41" i="4"/>
  <c r="L41" i="4" s="1"/>
  <c r="D42" i="4"/>
  <c r="L42" i="4" s="1"/>
  <c r="D43" i="4"/>
  <c r="L43" i="4" s="1"/>
  <c r="D44" i="4"/>
  <c r="L44" i="4" s="1"/>
  <c r="D45" i="4"/>
  <c r="L45" i="4" s="1"/>
  <c r="D46" i="4"/>
  <c r="L46" i="4" s="1"/>
  <c r="D47" i="4"/>
  <c r="L47" i="4" s="1"/>
  <c r="D48" i="4"/>
  <c r="L48" i="4" s="1"/>
  <c r="D49" i="4"/>
  <c r="L49" i="4" s="1"/>
  <c r="D50" i="4"/>
  <c r="L50" i="4" s="1"/>
  <c r="D51" i="4"/>
  <c r="L51" i="4" s="1"/>
  <c r="D52" i="4"/>
  <c r="L52" i="4" s="1"/>
  <c r="D53" i="4"/>
  <c r="L53" i="4" s="1"/>
  <c r="D54" i="4"/>
  <c r="L54" i="4" s="1"/>
  <c r="D55" i="4"/>
  <c r="L55" i="4" s="1"/>
  <c r="D56" i="4"/>
  <c r="L56" i="4" s="1"/>
  <c r="D57" i="4"/>
  <c r="L57" i="4" s="1"/>
  <c r="D58" i="4"/>
  <c r="L58" i="4" s="1"/>
  <c r="D59" i="4"/>
  <c r="L59" i="4" s="1"/>
  <c r="D60" i="4"/>
  <c r="L60" i="4" s="1"/>
  <c r="D61" i="4"/>
  <c r="L61" i="4" s="1"/>
  <c r="D62" i="4"/>
  <c r="L62" i="4" s="1"/>
  <c r="D63" i="4"/>
  <c r="L63" i="4" s="1"/>
  <c r="D64" i="4"/>
  <c r="L64" i="4" s="1"/>
  <c r="D65" i="4"/>
  <c r="L65" i="4" s="1"/>
  <c r="D66" i="4"/>
  <c r="L66" i="4" s="1"/>
  <c r="D67" i="4"/>
  <c r="L67" i="4" s="1"/>
  <c r="D68" i="4"/>
  <c r="L68" i="4" s="1"/>
  <c r="D69" i="4"/>
  <c r="L69" i="4" s="1"/>
  <c r="D70" i="4"/>
  <c r="L70" i="4" s="1"/>
  <c r="D71" i="4"/>
  <c r="L71" i="4" s="1"/>
  <c r="D72" i="4"/>
  <c r="L72" i="4" s="1"/>
  <c r="D73" i="4"/>
  <c r="L73" i="4" s="1"/>
  <c r="D74" i="4"/>
  <c r="L74" i="4" s="1"/>
  <c r="D75" i="4"/>
  <c r="L75" i="4" s="1"/>
  <c r="D76" i="4"/>
  <c r="L76" i="4" s="1"/>
  <c r="D77" i="4"/>
  <c r="L77" i="4" s="1"/>
  <c r="D78" i="4"/>
  <c r="L78" i="4" s="1"/>
  <c r="D79" i="4"/>
  <c r="L79" i="4" s="1"/>
  <c r="D80" i="4"/>
  <c r="L80" i="4" s="1"/>
  <c r="D81" i="4"/>
  <c r="L81" i="4" s="1"/>
  <c r="D82" i="4"/>
  <c r="L82" i="4" s="1"/>
  <c r="D83" i="4"/>
  <c r="L83" i="4" s="1"/>
  <c r="D84" i="4"/>
  <c r="L84" i="4" s="1"/>
  <c r="D85" i="4"/>
  <c r="L85" i="4" s="1"/>
  <c r="D86" i="4"/>
  <c r="L86" i="4" s="1"/>
  <c r="D87" i="4"/>
  <c r="L87" i="4" s="1"/>
  <c r="D88" i="4"/>
  <c r="L88" i="4" s="1"/>
  <c r="D89" i="4"/>
  <c r="L89" i="4" s="1"/>
  <c r="D90" i="4"/>
  <c r="L90" i="4" s="1"/>
  <c r="D91" i="4"/>
  <c r="L91" i="4" s="1"/>
  <c r="D92" i="4"/>
  <c r="L92" i="4" s="1"/>
  <c r="D93" i="4"/>
  <c r="L93" i="4" s="1"/>
  <c r="D94" i="4"/>
  <c r="L94" i="4" s="1"/>
  <c r="D95" i="4"/>
  <c r="L95" i="4" s="1"/>
  <c r="D96" i="4"/>
  <c r="L96" i="4" s="1"/>
  <c r="D97" i="4"/>
  <c r="L97" i="4" s="1"/>
  <c r="D98" i="4"/>
  <c r="L98" i="4" s="1"/>
  <c r="D99" i="4"/>
  <c r="L99" i="4" s="1"/>
  <c r="D100" i="4"/>
  <c r="L100" i="4" s="1"/>
  <c r="D101" i="4"/>
  <c r="L101" i="4" s="1"/>
  <c r="D102" i="4"/>
  <c r="L102" i="4" s="1"/>
  <c r="D103" i="4"/>
  <c r="L103" i="4" s="1"/>
  <c r="D104" i="4"/>
  <c r="L104" i="4" s="1"/>
  <c r="P6" i="4" l="1"/>
  <c r="P99" i="4"/>
  <c r="F91" i="4"/>
  <c r="M91" i="4" s="1"/>
  <c r="P91" i="4" s="1"/>
  <c r="F27" i="4"/>
  <c r="M27" i="4" s="1"/>
  <c r="P27" i="4" s="1"/>
  <c r="F75" i="4"/>
  <c r="M75" i="4" s="1"/>
  <c r="P75" i="4" s="1"/>
  <c r="F11" i="4"/>
  <c r="M11" i="4" s="1"/>
  <c r="P11" i="4" s="1"/>
  <c r="F59" i="4"/>
  <c r="M59" i="4" s="1"/>
  <c r="P59" i="4" s="1"/>
  <c r="F43" i="4"/>
  <c r="M43" i="4" s="1"/>
  <c r="P43" i="4" s="1"/>
  <c r="F103" i="4"/>
  <c r="M103" i="4" s="1"/>
  <c r="P103" i="4" s="1"/>
  <c r="F87" i="4"/>
  <c r="M87" i="4" s="1"/>
  <c r="P87" i="4" s="1"/>
  <c r="F71" i="4"/>
  <c r="M71" i="4" s="1"/>
  <c r="P71" i="4" s="1"/>
  <c r="F55" i="4"/>
  <c r="M55" i="4" s="1"/>
  <c r="P55" i="4" s="1"/>
  <c r="F39" i="4"/>
  <c r="M39" i="4" s="1"/>
  <c r="P39" i="4" s="1"/>
  <c r="F23" i="4"/>
  <c r="M23" i="4" s="1"/>
  <c r="P23" i="4" s="1"/>
  <c r="F7" i="4"/>
  <c r="M7" i="4" s="1"/>
  <c r="P7" i="4" s="1"/>
  <c r="F99" i="4"/>
  <c r="M99" i="4" s="1"/>
  <c r="F83" i="4"/>
  <c r="M83" i="4" s="1"/>
  <c r="P83" i="4" s="1"/>
  <c r="F67" i="4"/>
  <c r="M67" i="4" s="1"/>
  <c r="P67" i="4" s="1"/>
  <c r="F51" i="4"/>
  <c r="M51" i="4" s="1"/>
  <c r="P51" i="4" s="1"/>
  <c r="F35" i="4"/>
  <c r="M35" i="4" s="1"/>
  <c r="P35" i="4" s="1"/>
  <c r="F19" i="4"/>
  <c r="M19" i="4" s="1"/>
  <c r="P19" i="4" s="1"/>
  <c r="F95" i="4"/>
  <c r="M95" i="4" s="1"/>
  <c r="P95" i="4" s="1"/>
  <c r="F79" i="4"/>
  <c r="M79" i="4" s="1"/>
  <c r="P79" i="4" s="1"/>
  <c r="F63" i="4"/>
  <c r="M63" i="4" s="1"/>
  <c r="P63" i="4" s="1"/>
  <c r="F47" i="4"/>
  <c r="M47" i="4" s="1"/>
  <c r="P47" i="4" s="1"/>
  <c r="F31" i="4"/>
  <c r="M31" i="4" s="1"/>
  <c r="P31" i="4" s="1"/>
  <c r="F15" i="4"/>
  <c r="M15" i="4" s="1"/>
  <c r="P15" i="4" s="1"/>
  <c r="F101" i="4"/>
  <c r="M101" i="4" s="1"/>
  <c r="P101" i="4" s="1"/>
  <c r="F93" i="4"/>
  <c r="M93" i="4" s="1"/>
  <c r="P93" i="4" s="1"/>
  <c r="F85" i="4"/>
  <c r="M85" i="4" s="1"/>
  <c r="P85" i="4" s="1"/>
  <c r="F77" i="4"/>
  <c r="M77" i="4" s="1"/>
  <c r="P77" i="4" s="1"/>
  <c r="F69" i="4"/>
  <c r="M69" i="4" s="1"/>
  <c r="P69" i="4" s="1"/>
  <c r="F61" i="4"/>
  <c r="M61" i="4" s="1"/>
  <c r="P61" i="4" s="1"/>
  <c r="F53" i="4"/>
  <c r="M53" i="4" s="1"/>
  <c r="P53" i="4" s="1"/>
  <c r="F45" i="4"/>
  <c r="M45" i="4" s="1"/>
  <c r="P45" i="4" s="1"/>
  <c r="F37" i="4"/>
  <c r="M37" i="4" s="1"/>
  <c r="P37" i="4" s="1"/>
  <c r="F29" i="4"/>
  <c r="M29" i="4" s="1"/>
  <c r="P29" i="4" s="1"/>
  <c r="F21" i="4"/>
  <c r="M21" i="4" s="1"/>
  <c r="P21" i="4" s="1"/>
  <c r="F13" i="4"/>
  <c r="M13" i="4" s="1"/>
  <c r="P13" i="4" s="1"/>
  <c r="F5" i="4"/>
  <c r="M5" i="4" s="1"/>
  <c r="P5" i="4" s="1"/>
  <c r="F3" i="4"/>
  <c r="M3" i="4" s="1"/>
  <c r="P3" i="4" s="1"/>
  <c r="F97" i="4"/>
  <c r="M97" i="4" s="1"/>
  <c r="P97" i="4" s="1"/>
  <c r="F89" i="4"/>
  <c r="M89" i="4" s="1"/>
  <c r="P89" i="4" s="1"/>
  <c r="F81" i="4"/>
  <c r="M81" i="4" s="1"/>
  <c r="P81" i="4" s="1"/>
  <c r="F73" i="4"/>
  <c r="M73" i="4" s="1"/>
  <c r="P73" i="4" s="1"/>
  <c r="F65" i="4"/>
  <c r="M65" i="4" s="1"/>
  <c r="P65" i="4" s="1"/>
  <c r="F57" i="4"/>
  <c r="M57" i="4" s="1"/>
  <c r="P57" i="4" s="1"/>
  <c r="F49" i="4"/>
  <c r="M49" i="4" s="1"/>
  <c r="P49" i="4" s="1"/>
  <c r="F41" i="4"/>
  <c r="M41" i="4" s="1"/>
  <c r="P41" i="4" s="1"/>
  <c r="F33" i="4"/>
  <c r="M33" i="4" s="1"/>
  <c r="P33" i="4" s="1"/>
  <c r="F25" i="4"/>
  <c r="M25" i="4" s="1"/>
  <c r="P25" i="4" s="1"/>
  <c r="F17" i="4"/>
  <c r="M17" i="4" s="1"/>
  <c r="P17" i="4" s="1"/>
  <c r="F9" i="4"/>
  <c r="M9" i="4" s="1"/>
  <c r="P9" i="4" s="1"/>
  <c r="F104" i="4"/>
  <c r="M104" i="4" s="1"/>
  <c r="P104" i="4" s="1"/>
  <c r="F100" i="4"/>
  <c r="M100" i="4" s="1"/>
  <c r="P100" i="4" s="1"/>
  <c r="F96" i="4"/>
  <c r="M96" i="4" s="1"/>
  <c r="P96" i="4" s="1"/>
  <c r="F92" i="4"/>
  <c r="M92" i="4" s="1"/>
  <c r="P92" i="4" s="1"/>
  <c r="F88" i="4"/>
  <c r="M88" i="4" s="1"/>
  <c r="P88" i="4" s="1"/>
  <c r="F84" i="4"/>
  <c r="M84" i="4" s="1"/>
  <c r="P84" i="4" s="1"/>
  <c r="F80" i="4"/>
  <c r="M80" i="4" s="1"/>
  <c r="P80" i="4" s="1"/>
  <c r="F76" i="4"/>
  <c r="M76" i="4" s="1"/>
  <c r="P76" i="4" s="1"/>
  <c r="F72" i="4"/>
  <c r="M72" i="4" s="1"/>
  <c r="P72" i="4" s="1"/>
  <c r="F68" i="4"/>
  <c r="M68" i="4" s="1"/>
  <c r="P68" i="4" s="1"/>
  <c r="F64" i="4"/>
  <c r="M64" i="4" s="1"/>
  <c r="P64" i="4" s="1"/>
  <c r="F60" i="4"/>
  <c r="M60" i="4" s="1"/>
  <c r="P60" i="4" s="1"/>
  <c r="F56" i="4"/>
  <c r="M56" i="4" s="1"/>
  <c r="P56" i="4" s="1"/>
  <c r="F52" i="4"/>
  <c r="M52" i="4" s="1"/>
  <c r="P52" i="4" s="1"/>
  <c r="F48" i="4"/>
  <c r="M48" i="4" s="1"/>
  <c r="P48" i="4" s="1"/>
  <c r="F44" i="4"/>
  <c r="M44" i="4" s="1"/>
  <c r="P44" i="4" s="1"/>
  <c r="F40" i="4"/>
  <c r="M40" i="4" s="1"/>
  <c r="P40" i="4" s="1"/>
  <c r="F36" i="4"/>
  <c r="M36" i="4" s="1"/>
  <c r="P36" i="4" s="1"/>
  <c r="F32" i="4"/>
  <c r="M32" i="4" s="1"/>
  <c r="P32" i="4" s="1"/>
  <c r="F28" i="4"/>
  <c r="M28" i="4" s="1"/>
  <c r="P28" i="4" s="1"/>
  <c r="F24" i="4"/>
  <c r="M24" i="4" s="1"/>
  <c r="P24" i="4" s="1"/>
  <c r="F20" i="4"/>
  <c r="M20" i="4" s="1"/>
  <c r="P20" i="4" s="1"/>
  <c r="F16" i="4"/>
  <c r="M16" i="4" s="1"/>
  <c r="P16" i="4" s="1"/>
  <c r="F12" i="4"/>
  <c r="M12" i="4" s="1"/>
  <c r="P12" i="4" s="1"/>
  <c r="F8" i="4"/>
  <c r="M8" i="4" s="1"/>
  <c r="P8" i="4" s="1"/>
  <c r="F4" i="4"/>
  <c r="M4" i="4" s="1"/>
  <c r="P4" i="4" s="1"/>
  <c r="F102" i="4"/>
  <c r="M102" i="4" s="1"/>
  <c r="P102" i="4" s="1"/>
  <c r="F98" i="4"/>
  <c r="M98" i="4" s="1"/>
  <c r="P98" i="4" s="1"/>
  <c r="F94" i="4"/>
  <c r="M94" i="4" s="1"/>
  <c r="P94" i="4" s="1"/>
  <c r="F90" i="4"/>
  <c r="M90" i="4" s="1"/>
  <c r="P90" i="4" s="1"/>
  <c r="F86" i="4"/>
  <c r="M86" i="4" s="1"/>
  <c r="P86" i="4" s="1"/>
  <c r="F82" i="4"/>
  <c r="M82" i="4" s="1"/>
  <c r="P82" i="4" s="1"/>
  <c r="F78" i="4"/>
  <c r="M78" i="4" s="1"/>
  <c r="P78" i="4" s="1"/>
  <c r="F74" i="4"/>
  <c r="M74" i="4" s="1"/>
  <c r="P74" i="4" s="1"/>
  <c r="F70" i="4"/>
  <c r="M70" i="4" s="1"/>
  <c r="P70" i="4" s="1"/>
  <c r="F66" i="4"/>
  <c r="M66" i="4" s="1"/>
  <c r="P66" i="4" s="1"/>
  <c r="F62" i="4"/>
  <c r="M62" i="4" s="1"/>
  <c r="P62" i="4" s="1"/>
  <c r="F58" i="4"/>
  <c r="M58" i="4" s="1"/>
  <c r="P58" i="4" s="1"/>
  <c r="F54" i="4"/>
  <c r="M54" i="4" s="1"/>
  <c r="P54" i="4" s="1"/>
  <c r="F50" i="4"/>
  <c r="M50" i="4" s="1"/>
  <c r="P50" i="4" s="1"/>
  <c r="F46" i="4"/>
  <c r="M46" i="4" s="1"/>
  <c r="P46" i="4" s="1"/>
  <c r="F42" i="4"/>
  <c r="M42" i="4" s="1"/>
  <c r="P42" i="4" s="1"/>
  <c r="F38" i="4"/>
  <c r="M38" i="4" s="1"/>
  <c r="P38" i="4" s="1"/>
  <c r="F34" i="4"/>
  <c r="M34" i="4" s="1"/>
  <c r="P34" i="4" s="1"/>
  <c r="F30" i="4"/>
  <c r="M30" i="4" s="1"/>
  <c r="P30" i="4" s="1"/>
  <c r="F26" i="4"/>
  <c r="M26" i="4" s="1"/>
  <c r="P26" i="4" s="1"/>
  <c r="F22" i="4"/>
  <c r="M22" i="4" s="1"/>
  <c r="P22" i="4" s="1"/>
  <c r="F18" i="4"/>
  <c r="M18" i="4" s="1"/>
  <c r="P18" i="4" s="1"/>
  <c r="F14" i="4"/>
  <c r="M14" i="4" s="1"/>
  <c r="P14" i="4" s="1"/>
  <c r="F10" i="4"/>
  <c r="M10" i="4" s="1"/>
  <c r="P10" i="4" s="1"/>
  <c r="P105" i="4" l="1"/>
  <c r="H65" i="11"/>
  <c r="H11" i="11"/>
  <c r="H47" i="11"/>
  <c r="H53" i="11"/>
  <c r="H64" i="11"/>
  <c r="G108" i="11"/>
  <c r="H101" i="11" s="1"/>
  <c r="H21" i="11" l="1"/>
  <c r="H18" i="11"/>
  <c r="H8" i="11"/>
  <c r="H12" i="11"/>
  <c r="H74" i="11"/>
  <c r="H51" i="11"/>
  <c r="H83" i="11"/>
  <c r="H99" i="11"/>
  <c r="H82" i="11"/>
  <c r="H7" i="11"/>
  <c r="H10" i="11"/>
  <c r="H97" i="11"/>
  <c r="H40" i="11"/>
  <c r="H19" i="11"/>
  <c r="H78" i="11"/>
  <c r="H55" i="11"/>
  <c r="H105" i="11"/>
  <c r="H44" i="11"/>
  <c r="H84" i="11"/>
  <c r="H32" i="11"/>
  <c r="H54" i="11"/>
  <c r="H88" i="11"/>
  <c r="H102" i="11"/>
  <c r="H39" i="11"/>
  <c r="H76" i="11"/>
  <c r="H24" i="11"/>
  <c r="H17" i="11"/>
  <c r="H91" i="11"/>
  <c r="H67" i="11"/>
  <c r="H80" i="11"/>
  <c r="H92" i="11"/>
  <c r="H58" i="11"/>
  <c r="H46" i="11"/>
  <c r="H52" i="11"/>
  <c r="H81" i="11"/>
  <c r="H16" i="11"/>
  <c r="H61" i="11"/>
  <c r="H28" i="11"/>
  <c r="H90" i="11"/>
  <c r="H96" i="11"/>
  <c r="H77" i="11"/>
  <c r="H30" i="11"/>
  <c r="H36" i="11"/>
  <c r="H42" i="11"/>
  <c r="H37" i="11"/>
  <c r="H13" i="11"/>
  <c r="H22" i="11"/>
  <c r="H75" i="11"/>
  <c r="H66" i="11"/>
  <c r="H41" i="11"/>
  <c r="H71" i="11"/>
  <c r="H45" i="11"/>
  <c r="H33" i="11"/>
  <c r="H85" i="11"/>
  <c r="H86" i="11"/>
  <c r="H68" i="11"/>
  <c r="H34" i="11"/>
  <c r="H5" i="11"/>
  <c r="H9" i="11"/>
  <c r="H63" i="11"/>
  <c r="H89" i="11"/>
  <c r="H69" i="11"/>
  <c r="H87" i="11"/>
  <c r="H49" i="11"/>
  <c r="H26" i="11"/>
  <c r="H98" i="11"/>
  <c r="H31" i="11"/>
  <c r="H94" i="11"/>
  <c r="H27" i="11"/>
  <c r="H23" i="11"/>
  <c r="H56" i="11"/>
  <c r="H25" i="11"/>
  <c r="H79" i="11"/>
  <c r="H100" i="11"/>
  <c r="H95" i="11"/>
  <c r="H72" i="11"/>
  <c r="H48" i="11"/>
  <c r="H73" i="11"/>
  <c r="H57" i="11"/>
  <c r="H6" i="11"/>
  <c r="H35" i="11"/>
  <c r="H70" i="11"/>
  <c r="H15" i="11"/>
  <c r="H59" i="11"/>
  <c r="H38" i="11"/>
  <c r="H103" i="11"/>
  <c r="H106" i="11"/>
  <c r="H43" i="11"/>
  <c r="H29" i="11"/>
  <c r="H20" i="11"/>
  <c r="H14" i="11"/>
  <c r="H50" i="11"/>
  <c r="H60" i="11"/>
  <c r="H62" i="11"/>
  <c r="H104" i="11"/>
  <c r="H93" i="11"/>
</calcChain>
</file>

<file path=xl/sharedStrings.xml><?xml version="1.0" encoding="utf-8"?>
<sst xmlns="http://schemas.openxmlformats.org/spreadsheetml/2006/main" count="1133" uniqueCount="333">
  <si>
    <t xml:space="preserve">Baćkowice </t>
  </si>
  <si>
    <t xml:space="preserve">Bałtów </t>
  </si>
  <si>
    <t xml:space="preserve">Bejsce </t>
  </si>
  <si>
    <t xml:space="preserve">Bieliny </t>
  </si>
  <si>
    <t xml:space="preserve">Bliżyn </t>
  </si>
  <si>
    <t xml:space="preserve">Bodzechów </t>
  </si>
  <si>
    <t xml:space="preserve">Bodzentyn </t>
  </si>
  <si>
    <t xml:space="preserve">Bogoria </t>
  </si>
  <si>
    <t xml:space="preserve">Brody </t>
  </si>
  <si>
    <t xml:space="preserve">Busko-Zdrój </t>
  </si>
  <si>
    <t xml:space="preserve">Chęciny </t>
  </si>
  <si>
    <t xml:space="preserve">Chmielnik </t>
  </si>
  <si>
    <t xml:space="preserve">Czarnocin </t>
  </si>
  <si>
    <t xml:space="preserve">Ćmielów </t>
  </si>
  <si>
    <t xml:space="preserve">Daleszyce </t>
  </si>
  <si>
    <t xml:space="preserve">Dwikozy </t>
  </si>
  <si>
    <t xml:space="preserve">Działoszyce </t>
  </si>
  <si>
    <t xml:space="preserve">Fałków </t>
  </si>
  <si>
    <t xml:space="preserve">Gnojno  </t>
  </si>
  <si>
    <t xml:space="preserve">Gowarczów </t>
  </si>
  <si>
    <t xml:space="preserve">Górno </t>
  </si>
  <si>
    <t xml:space="preserve">Imielno  </t>
  </si>
  <si>
    <t xml:space="preserve">Iwaniska </t>
  </si>
  <si>
    <t xml:space="preserve">Jędrzejów  </t>
  </si>
  <si>
    <t xml:space="preserve">Kazimierza Wielka </t>
  </si>
  <si>
    <t xml:space="preserve">Kielce </t>
  </si>
  <si>
    <t xml:space="preserve">Kije </t>
  </si>
  <si>
    <t xml:space="preserve">Klimontów </t>
  </si>
  <si>
    <t xml:space="preserve">Kluczewsko </t>
  </si>
  <si>
    <t xml:space="preserve">Końskie </t>
  </si>
  <si>
    <t xml:space="preserve">Koprzywnica </t>
  </si>
  <si>
    <t xml:space="preserve">Krasocin </t>
  </si>
  <si>
    <t xml:space="preserve">Kunów </t>
  </si>
  <si>
    <t xml:space="preserve">Lipnik </t>
  </si>
  <si>
    <t xml:space="preserve">Łagów </t>
  </si>
  <si>
    <t xml:space="preserve">Łączna </t>
  </si>
  <si>
    <t xml:space="preserve">Łoniów </t>
  </si>
  <si>
    <t xml:space="preserve">Łopuszno </t>
  </si>
  <si>
    <t xml:space="preserve">Łubnice </t>
  </si>
  <si>
    <t xml:space="preserve">Małogoszcz  </t>
  </si>
  <si>
    <t xml:space="preserve">Masłów </t>
  </si>
  <si>
    <t xml:space="preserve">Michałów </t>
  </si>
  <si>
    <t xml:space="preserve">Miedziana Góra </t>
  </si>
  <si>
    <t xml:space="preserve">Mirzec </t>
  </si>
  <si>
    <t xml:space="preserve">Mniów </t>
  </si>
  <si>
    <t xml:space="preserve">Morawica </t>
  </si>
  <si>
    <t xml:space="preserve">Moskorzew </t>
  </si>
  <si>
    <t xml:space="preserve">Nagłowice  </t>
  </si>
  <si>
    <t xml:space="preserve">Nowa Słupia </t>
  </si>
  <si>
    <t xml:space="preserve">Nowy Korczyn  </t>
  </si>
  <si>
    <t xml:space="preserve">Obrazów </t>
  </si>
  <si>
    <t xml:space="preserve">Oksa </t>
  </si>
  <si>
    <t xml:space="preserve">Oleśnica </t>
  </si>
  <si>
    <t xml:space="preserve">Opatowiec </t>
  </si>
  <si>
    <t xml:space="preserve">Opatów </t>
  </si>
  <si>
    <t xml:space="preserve">Osiek </t>
  </si>
  <si>
    <t xml:space="preserve">Ostrowiec Świętokrzyski </t>
  </si>
  <si>
    <t xml:space="preserve">Ożarów </t>
  </si>
  <si>
    <t xml:space="preserve">Pacanów  </t>
  </si>
  <si>
    <t xml:space="preserve">Pawłów </t>
  </si>
  <si>
    <t xml:space="preserve">Piekoszów </t>
  </si>
  <si>
    <t xml:space="preserve">Pierzchnica </t>
  </si>
  <si>
    <t xml:space="preserve">Pińczów </t>
  </si>
  <si>
    <t xml:space="preserve">Połaniec </t>
  </si>
  <si>
    <t xml:space="preserve">Radków </t>
  </si>
  <si>
    <t xml:space="preserve">Radoszyce </t>
  </si>
  <si>
    <t xml:space="preserve">Raków </t>
  </si>
  <si>
    <t xml:space="preserve">Ruda Maleniecka </t>
  </si>
  <si>
    <t xml:space="preserve">Rytwiany </t>
  </si>
  <si>
    <t xml:space="preserve">Sadowie </t>
  </si>
  <si>
    <t xml:space="preserve">Samborzec </t>
  </si>
  <si>
    <t xml:space="preserve">Sandomierz </t>
  </si>
  <si>
    <t xml:space="preserve">Secemin </t>
  </si>
  <si>
    <t xml:space="preserve">Sędziszów  </t>
  </si>
  <si>
    <t xml:space="preserve">Sitkówka-Nowiny </t>
  </si>
  <si>
    <t xml:space="preserve">Skalbmierz </t>
  </si>
  <si>
    <t xml:space="preserve">Skarżysko Kościelne </t>
  </si>
  <si>
    <t xml:space="preserve">Skarżysko-Kamienna </t>
  </si>
  <si>
    <t xml:space="preserve">Słupia </t>
  </si>
  <si>
    <t xml:space="preserve">Słupia (Konecka) </t>
  </si>
  <si>
    <t xml:space="preserve">Smyków </t>
  </si>
  <si>
    <t xml:space="preserve">Sobków  </t>
  </si>
  <si>
    <t xml:space="preserve">Solec-Zdrój </t>
  </si>
  <si>
    <t xml:space="preserve">Starachowice </t>
  </si>
  <si>
    <t xml:space="preserve">Staszów </t>
  </si>
  <si>
    <t xml:space="preserve">Stąporków </t>
  </si>
  <si>
    <t xml:space="preserve">Stopnica </t>
  </si>
  <si>
    <t xml:space="preserve">Strawczyn </t>
  </si>
  <si>
    <t xml:space="preserve">Suchedniów </t>
  </si>
  <si>
    <t xml:space="preserve">Szydłów </t>
  </si>
  <si>
    <t xml:space="preserve">Tarłów </t>
  </si>
  <si>
    <t xml:space="preserve">Tuczępy  </t>
  </si>
  <si>
    <t xml:space="preserve">Waśniów </t>
  </si>
  <si>
    <t xml:space="preserve">Wąchock </t>
  </si>
  <si>
    <t xml:space="preserve">Wilczyce </t>
  </si>
  <si>
    <t xml:space="preserve">Wiślica </t>
  </si>
  <si>
    <t xml:space="preserve">Włoszczowa </t>
  </si>
  <si>
    <t xml:space="preserve">Wodzisław  </t>
  </si>
  <si>
    <t xml:space="preserve">Wojciechowice </t>
  </si>
  <si>
    <t xml:space="preserve">Zagnańsk </t>
  </si>
  <si>
    <t xml:space="preserve">Zawichost </t>
  </si>
  <si>
    <t xml:space="preserve">Złota </t>
  </si>
  <si>
    <t>Liczba ludności w gminie w stosunku do województwa</t>
  </si>
  <si>
    <t>Gmina</t>
  </si>
  <si>
    <t>Liczba ludności w gminie</t>
  </si>
  <si>
    <t>Kwota ogółem</t>
  </si>
  <si>
    <t>Kwota dotacji w stosunku do liczby mieszkańców</t>
  </si>
  <si>
    <t>Os. fiz. prowadz. dział.gospod. wpisane do REGON</t>
  </si>
  <si>
    <t>Nowe podmioty wpisane do REGON - os.fiz.prowadz.dział.gospod.</t>
  </si>
  <si>
    <t>Nowe podmioty wpisane do REGON - os.fiz. prowadz.dział.gospod.</t>
  </si>
  <si>
    <t>Liczba spraw w gminie w stosunku do województwa (alkohole)</t>
  </si>
  <si>
    <t>Kwota dotacji w stosunku do załatwionych spraw (alkohole)</t>
  </si>
  <si>
    <t>SUMA</t>
  </si>
  <si>
    <r>
      <t xml:space="preserve">Kwota dotacji w stosunku do </t>
    </r>
    <r>
      <rPr>
        <b/>
        <sz val="7"/>
        <color theme="1"/>
        <rFont val="Arial"/>
        <family val="2"/>
        <charset val="238"/>
      </rPr>
      <t>ogólnej</t>
    </r>
    <r>
      <rPr>
        <sz val="7"/>
        <color theme="1"/>
        <rFont val="Arial"/>
        <family val="2"/>
        <charset val="238"/>
      </rPr>
      <t xml:space="preserve"> liczby podmiotów wpisanych do REGON</t>
    </r>
  </si>
  <si>
    <r>
      <t xml:space="preserve">Kwota do tacji do </t>
    </r>
    <r>
      <rPr>
        <b/>
        <sz val="7"/>
        <color theme="1"/>
        <rFont val="Arial"/>
        <family val="2"/>
        <charset val="238"/>
      </rPr>
      <t>nowych</t>
    </r>
    <r>
      <rPr>
        <sz val="7"/>
        <color theme="1"/>
        <rFont val="Arial"/>
        <family val="2"/>
        <charset val="238"/>
      </rPr>
      <t xml:space="preserve"> podmiotów wpisanych do REGON</t>
    </r>
  </si>
  <si>
    <t>Kwota dotacji dla gminy</t>
  </si>
  <si>
    <t>Lp.</t>
  </si>
  <si>
    <t>Liczba spraw w gminie w stosunku do województwa</t>
  </si>
  <si>
    <t>Kwota dotacji w stosunku do załatwionych spraw</t>
  </si>
  <si>
    <t>ilość spraw do końca 2015 r. (włącznie z I półroczem)</t>
  </si>
  <si>
    <t>[2015]</t>
  </si>
  <si>
    <t>[2014]</t>
  </si>
  <si>
    <t>Powyżej 50 tys.</t>
  </si>
  <si>
    <t>Powyżej 20 do 50 tys.</t>
  </si>
  <si>
    <t>Powyżej 10 do 20 tys.</t>
  </si>
  <si>
    <t>Powyżej 5 do 10 tys.</t>
  </si>
  <si>
    <t>Do 5 tys.</t>
  </si>
  <si>
    <t xml:space="preserve">
Gmina</t>
  </si>
  <si>
    <t xml:space="preserve">
Lp.</t>
  </si>
  <si>
    <t>Powiaty</t>
  </si>
  <si>
    <t xml:space="preserve">buski                    </t>
  </si>
  <si>
    <t xml:space="preserve">jędrzejowski             </t>
  </si>
  <si>
    <t xml:space="preserve">kazimierski              </t>
  </si>
  <si>
    <t xml:space="preserve">kielecki                 </t>
  </si>
  <si>
    <t xml:space="preserve">konecki                  </t>
  </si>
  <si>
    <t xml:space="preserve">opatowski                </t>
  </si>
  <si>
    <t xml:space="preserve">ostrowiecki              </t>
  </si>
  <si>
    <t xml:space="preserve">pińczowski               </t>
  </si>
  <si>
    <t xml:space="preserve">sandomierski             </t>
  </si>
  <si>
    <t xml:space="preserve">skarżyski                </t>
  </si>
  <si>
    <t xml:space="preserve">starachowicki            </t>
  </si>
  <si>
    <t xml:space="preserve">staszowski               </t>
  </si>
  <si>
    <t xml:space="preserve">włoszczowski             </t>
  </si>
  <si>
    <t>województwo</t>
  </si>
  <si>
    <t>SDW</t>
  </si>
  <si>
    <t>PDW</t>
  </si>
  <si>
    <t xml:space="preserve">dochody własne, w tys. </t>
  </si>
  <si>
    <t>Liczba punktów</t>
  </si>
  <si>
    <t>Średnie</t>
  </si>
  <si>
    <t>Poziom ryzyka</t>
  </si>
  <si>
    <t>Bardzo duże</t>
  </si>
  <si>
    <t>Bardzo małe</t>
  </si>
  <si>
    <t>Duże</t>
  </si>
  <si>
    <t>Małe</t>
  </si>
  <si>
    <t>część równoważąca subwencji ogólnej, w tys.</t>
  </si>
  <si>
    <t>DW (dochody własne, w tys.)</t>
  </si>
  <si>
    <t>część wyrównoawcza sóbwęcji ogólnej, w tys (+)</t>
  </si>
  <si>
    <t>część równoważąca subwencji ogólnej "janosikowe", w tys. (-)</t>
  </si>
  <si>
    <t>x</t>
  </si>
  <si>
    <t>Uzyskane Punkty w Kryterium 4</t>
  </si>
  <si>
    <t>100%&gt;</t>
  </si>
  <si>
    <t>Łączna liczba punktów w kryteriach 4 i 6</t>
  </si>
  <si>
    <t>LEGENDA DO KRYTERIUM 4:</t>
  </si>
  <si>
    <t>LEGENDA DO KRYTERIUM 6:</t>
  </si>
  <si>
    <t>Ryzyko wypadków na drogach na obszarze powiatu</t>
  </si>
  <si>
    <t>Uzyskane Punkty w Kryterium 6</t>
  </si>
  <si>
    <t>włoszczowski</t>
  </si>
  <si>
    <t>staszowski</t>
  </si>
  <si>
    <t>starachowicki</t>
  </si>
  <si>
    <t>skarżyski</t>
  </si>
  <si>
    <t>sandomierski</t>
  </si>
  <si>
    <t>pińczowski</t>
  </si>
  <si>
    <t>ostrowiecki</t>
  </si>
  <si>
    <t>opatowski</t>
  </si>
  <si>
    <t>konecki</t>
  </si>
  <si>
    <t>kielecki</t>
  </si>
  <si>
    <t>kazimierski</t>
  </si>
  <si>
    <t>jędrzejowski</t>
  </si>
  <si>
    <t>buski</t>
  </si>
  <si>
    <t>m. Kielce</t>
  </si>
  <si>
    <t xml:space="preserve">
Powiat</t>
  </si>
  <si>
    <t xml:space="preserve">m. Kielce                   </t>
  </si>
  <si>
    <t>≥80%&lt;100%</t>
  </si>
  <si>
    <t>≥60%&lt;80%</t>
  </si>
  <si>
    <t>≥40%&lt;60%</t>
  </si>
  <si>
    <t xml:space="preserve">  &lt;40%</t>
  </si>
  <si>
    <t>26</t>
  </si>
  <si>
    <t>01</t>
  </si>
  <si>
    <t>3</t>
  </si>
  <si>
    <t>BUSKO-ZDRÓJ</t>
  </si>
  <si>
    <t>02</t>
  </si>
  <si>
    <t>2</t>
  </si>
  <si>
    <t>GNOJNO</t>
  </si>
  <si>
    <t>03</t>
  </si>
  <si>
    <t>NOWY KORCZYN</t>
  </si>
  <si>
    <t>04</t>
  </si>
  <si>
    <t>PACANÓW</t>
  </si>
  <si>
    <t>05</t>
  </si>
  <si>
    <t>SOLEC-ZDRÓJ</t>
  </si>
  <si>
    <t>06</t>
  </si>
  <si>
    <t>STOPNICA</t>
  </si>
  <si>
    <t>07</t>
  </si>
  <si>
    <t>TUCZĘPY</t>
  </si>
  <si>
    <t>08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</si>
  <si>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</si>
  <si>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</si>
  <si>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</si>
  <si>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</si>
  <si>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</si>
  <si>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</si>
  <si>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</si>
  <si>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</si>
  <si>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</si>
  <si>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09</t>
  </si>
  <si>
    <t>WODZISŁAW</t>
  </si>
  <si>
    <t>BEJSCE</t>
  </si>
  <si>
    <t>CZARNOCIN</t>
  </si>
  <si>
    <t>KAZIMIERZA WIELKA</t>
  </si>
  <si>
    <t>OPATOWIEC</t>
  </si>
  <si>
    <t>SKALBMIERZ</t>
  </si>
  <si>
    <t>BIELINY</t>
  </si>
  <si>
    <t>BODZENTYN</t>
  </si>
  <si>
    <t>CHĘCINY</t>
  </si>
  <si>
    <t>CHMIELNIK</t>
  </si>
  <si>
    <t>DALESZYCE</t>
  </si>
  <si>
    <t>GÓRNO</t>
  </si>
  <si>
    <t>ŁAGÓW</t>
  </si>
  <si>
    <t>ŁOPUSZNO</t>
  </si>
  <si>
    <t>MASŁÓW</t>
  </si>
  <si>
    <t>10</t>
  </si>
  <si>
    <t>MIEDZIANA GÓRA</t>
  </si>
  <si>
    <t>11</t>
  </si>
  <si>
    <t>MNIÓW</t>
  </si>
  <si>
    <t>12</t>
  </si>
  <si>
    <t>MORAWICA</t>
  </si>
  <si>
    <t>13</t>
  </si>
  <si>
    <t>NOWA SŁUPIA</t>
  </si>
  <si>
    <t>14</t>
  </si>
  <si>
    <t>PIEKOSZÓW</t>
  </si>
  <si>
    <t>15</t>
  </si>
  <si>
    <t>PIERZCHNICA</t>
  </si>
  <si>
    <t>16</t>
  </si>
  <si>
    <t>RAKÓW</t>
  </si>
  <si>
    <t>17</t>
  </si>
  <si>
    <t>SITKÓWKA-NOWINY</t>
  </si>
  <si>
    <t>18</t>
  </si>
  <si>
    <t>STRAWCZYN</t>
  </si>
  <si>
    <t>19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</si>
  <si>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</si>
  <si>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</si>
  <si>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</si>
  <si>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</si>
  <si>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</si>
  <si>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</si>
  <si>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</si>
  <si>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</si>
  <si>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</si>
  <si>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</si>
  <si>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</si>
  <si>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</si>
  <si>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OPATÓW</t>
  </si>
  <si>
    <t>OŻARÓW</t>
  </si>
  <si>
    <t>SADOWIE</t>
  </si>
  <si>
    <t>TARŁÓW</t>
  </si>
  <si>
    <t>WOJCIECHOWICE</t>
  </si>
  <si>
    <t>1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</si>
  <si>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</si>
  <si>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</si>
  <si>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</si>
  <si>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</si>
  <si>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</si>
  <si>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</si>
  <si>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</si>
  <si>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</si>
  <si>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</si>
  <si>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</si>
  <si>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</si>
  <si>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</si>
  <si>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</si>
  <si>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</si>
  <si>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</si>
  <si>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</si>
  <si>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</si>
  <si>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</si>
  <si>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</si>
  <si>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</si>
  <si>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</si>
  <si>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</si>
  <si>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</si>
  <si>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</si>
  <si>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</si>
  <si>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</si>
  <si>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BRODY</t>
  </si>
  <si>
    <t>MIRZEC</t>
  </si>
  <si>
    <t>PAWŁÓW</t>
  </si>
  <si>
    <t>WĄCHOCK</t>
  </si>
  <si>
    <t>BOGORIA</t>
  </si>
  <si>
    <t>ŁUBNICE</t>
  </si>
  <si>
    <t>OLEŚNICA</t>
  </si>
  <si>
    <t>OSIEK</t>
  </si>
  <si>
    <t>POŁANIEC</t>
  </si>
  <si>
    <t>RYTWIANY</t>
  </si>
  <si>
    <t>STASZÓW</t>
  </si>
  <si>
    <t>SZYDŁÓW</t>
  </si>
  <si>
    <t>KLUCZEWSKO</t>
  </si>
  <si>
    <t>KRASOCIN</t>
  </si>
  <si>
    <t>MOSKORZEW</t>
  </si>
  <si>
    <t>RADKÓW</t>
  </si>
  <si>
    <t>SECEMIN</t>
  </si>
  <si>
    <t>WŁOSZCZOWA</t>
  </si>
  <si>
    <t>61</t>
  </si>
  <si>
    <t>Kielce</t>
  </si>
  <si>
    <t xml:space="preserve"> Ostateczna subwencja ogólna na 2018 r.</t>
  </si>
  <si>
    <t>Wpłaty na część równoważącą</t>
  </si>
  <si>
    <t>Planowane udziały gmin w pod.doch. od osób fiz. na 2018 r. 37,98%</t>
  </si>
  <si>
    <t>Kod gminy</t>
  </si>
  <si>
    <t>Typ i nazwa gminy</t>
  </si>
  <si>
    <t xml:space="preserve">z tego: </t>
  </si>
  <si>
    <t>Część oświatowa</t>
  </si>
  <si>
    <t>Część wyrównawcza</t>
  </si>
  <si>
    <t>Część równoważąca</t>
  </si>
  <si>
    <t>https://www.mf.gov.pl/ministerstwo-finansow/dzialalnosc/finanse-publiczne/budzety-jednostek-samorzadu-terytorialnego/kwoty-i-wskazniki/-/asset_publisher/RJc8/content/roczne-kwoty-subwencji-wplat-i-udzialow-dla-poszczegolnych-gmin-powiatow-i-wojewodztw-na-2018-r?redirect=https%3A%2F%2Fwww.mf.gov.pl%2Fministerstwo-finansow%2Fdzialalnosc%2Ffinanse-publiczne%2Fbudzety-jednostek-samorzadu-terytorialnego%2Fkwoty-i-wskazniki%3Fp_p_id%3D101_INSTANCE_RJc8%26p_p_lifecycle%3D0%26p_p_state%3Dnormal%26p_p_mode%3Dview%26p_p_col_id%3Dcolumn-2%26p_p_col_count%3D1#p_p_id_101_INSTANCE_RJc8_</t>
  </si>
  <si>
    <t>Roczne kwoty subwencji, wpłat i udziałów dla poszczególnych gmin, powiatów i województw na 2018 r.</t>
  </si>
  <si>
    <t>KOD</t>
  </si>
  <si>
    <t>P O W I A T</t>
  </si>
  <si>
    <t>Subwencja ogólna 
na 2018 rok</t>
  </si>
  <si>
    <t>w tym części:</t>
  </si>
  <si>
    <t>Planowane
udziały
w podatku PIT</t>
  </si>
  <si>
    <t>Wpłaty 
na część
równoważącą</t>
  </si>
  <si>
    <t>wyrównawcza</t>
  </si>
  <si>
    <t>oświatowa</t>
  </si>
  <si>
    <t>równoważąca</t>
  </si>
  <si>
    <t>ogólna na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</si>
</sst>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@\ *."/>
    <numFmt numFmtId="165" formatCode="#,##0.00\ &quot;zł&quot;"/>
    <numFmt numFmtId="166" formatCode="#,##0\ &quot;zł&quot;"/>
    <numFmt numFmtId="167" formatCode="#,##0.0"/>
  </numFmts>
  <fonts count="59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b/>
      <i/>
      <sz val="6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7.600000000000001"/>
      <color rgb="FFDB002F"/>
      <name val="Arial"/>
      <family val="2"/>
      <charset val="238"/>
    </font>
    <font>
      <sz val="7"/>
      <name val="Times New Roman CE"/>
      <charset val="238"/>
    </font>
    <font>
      <sz val="8"/>
      <name val="Times New Roman CE"/>
      <charset val="238"/>
    </font>
    <font>
      <sz val="7"/>
      <name val="Times New Roman CE"/>
      <family val="1"/>
      <charset val="238"/>
    </font>
    <font>
      <sz val="7"/>
      <name val="MS Sans Serif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3" fillId="0" borderId="0"/>
    <xf numFmtId="0" fontId="4" fillId="0" borderId="0"/>
    <xf numFmtId="164" fontId="3" fillId="0" borderId="0" applyFill="0" applyBorder="0" applyProtection="0">
      <alignment horizontal="left" indent="1"/>
    </xf>
    <xf numFmtId="9" fontId="10" fillId="0" borderId="0" applyFont="0" applyFill="0" applyBorder="0" applyAlignment="0" applyProtection="0"/>
    <xf numFmtId="0" fontId="20" fillId="0" borderId="0"/>
    <xf numFmtId="0" fontId="22" fillId="0" borderId="0"/>
    <xf numFmtId="43" fontId="22" fillId="0" borderId="0" applyFont="0" applyFill="0" applyBorder="0" applyAlignment="0" applyProtection="0"/>
    <xf numFmtId="0" fontId="10" fillId="0" borderId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4" borderId="0" applyNumberFormat="0" applyBorder="0" applyAlignment="0" applyProtection="0"/>
    <xf numFmtId="0" fontId="25" fillId="10" borderId="7" applyNumberFormat="0" applyAlignment="0" applyProtection="0"/>
    <xf numFmtId="0" fontId="26" fillId="11" borderId="8" applyNumberFormat="0" applyAlignment="0" applyProtection="0"/>
    <xf numFmtId="0" fontId="27" fillId="7" borderId="0" applyNumberFormat="0" applyBorder="0" applyAlignment="0" applyProtection="0"/>
    <xf numFmtId="0" fontId="28" fillId="0" borderId="9" applyNumberFormat="0" applyFill="0" applyAlignment="0" applyProtection="0"/>
    <xf numFmtId="0" fontId="29" fillId="12" borderId="10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1" borderId="7" applyNumberForma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13" borderId="11" applyNumberFormat="0" applyFont="0" applyAlignment="0" applyProtection="0"/>
    <xf numFmtId="0" fontId="38" fillId="8" borderId="0" applyNumberFormat="0" applyBorder="0" applyAlignment="0" applyProtection="0"/>
    <xf numFmtId="0" fontId="44" fillId="0" borderId="0"/>
    <xf numFmtId="43" fontId="10" fillId="0" borderId="0" applyFont="0" applyFill="0" applyBorder="0" applyAlignment="0" applyProtection="0"/>
    <xf numFmtId="0" fontId="46" fillId="43" borderId="29">
      <alignment horizontal="left" vertical="center" wrapText="1"/>
    </xf>
    <xf numFmtId="0" fontId="45" fillId="0" borderId="0"/>
  </cellStyleXfs>
  <cellXfs count="247">
    <xf numFmtId="0" fontId="0" fillId="0" borderId="0" xfId="0"/>
    <xf numFmtId="0" fontId="1" fillId="0" borderId="0" xfId="0" applyFont="1" applyFill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3" fontId="0" fillId="0" borderId="0" xfId="0" applyNumberFormat="1"/>
    <xf numFmtId="0" fontId="5" fillId="0" borderId="1" xfId="0" applyFont="1" applyBorder="1"/>
    <xf numFmtId="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3" applyFont="1" applyFill="1" applyBorder="1">
      <alignment horizontal="left" indent="1"/>
    </xf>
    <xf numFmtId="3" fontId="1" fillId="0" borderId="1" xfId="0" applyNumberFormat="1" applyFont="1" applyFill="1" applyBorder="1"/>
    <xf numFmtId="10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1" applyNumberFormat="1" applyFont="1" applyFill="1" applyBorder="1"/>
    <xf numFmtId="3" fontId="1" fillId="0" borderId="1" xfId="2" applyNumberFormat="1" applyFont="1" applyFill="1" applyBorder="1"/>
    <xf numFmtId="165" fontId="1" fillId="0" borderId="1" xfId="0" applyNumberFormat="1" applyFont="1" applyFill="1" applyBorder="1"/>
    <xf numFmtId="1" fontId="5" fillId="0" borderId="2" xfId="0" applyNumberFormat="1" applyFont="1" applyBorder="1"/>
    <xf numFmtId="0" fontId="5" fillId="0" borderId="1" xfId="0" applyFont="1" applyBorder="1" applyAlignment="1">
      <alignment wrapText="1"/>
    </xf>
    <xf numFmtId="10" fontId="5" fillId="0" borderId="1" xfId="0" applyNumberFormat="1" applyFont="1" applyBorder="1"/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>
      <alignment vertical="top" wrapText="1"/>
    </xf>
    <xf numFmtId="10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166" fontId="5" fillId="0" borderId="0" xfId="0" applyNumberFormat="1" applyFont="1"/>
    <xf numFmtId="3" fontId="5" fillId="0" borderId="0" xfId="0" applyNumberFormat="1" applyFont="1"/>
    <xf numFmtId="10" fontId="5" fillId="0" borderId="0" xfId="0" applyNumberFormat="1" applyFont="1"/>
    <xf numFmtId="3" fontId="5" fillId="0" borderId="0" xfId="0" applyNumberFormat="1" applyFont="1" applyFill="1"/>
    <xf numFmtId="165" fontId="1" fillId="0" borderId="3" xfId="0" applyNumberFormat="1" applyFont="1" applyFill="1" applyBorder="1"/>
    <xf numFmtId="0" fontId="6" fillId="2" borderId="1" xfId="0" applyFont="1" applyFill="1" applyBorder="1" applyAlignment="1">
      <alignment horizontal="center"/>
    </xf>
    <xf numFmtId="165" fontId="2" fillId="0" borderId="1" xfId="0" applyNumberFormat="1" applyFont="1" applyFill="1" applyBorder="1"/>
    <xf numFmtId="165" fontId="9" fillId="0" borderId="1" xfId="0" applyNumberFormat="1" applyFont="1" applyBorder="1"/>
    <xf numFmtId="10" fontId="5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vertical="center"/>
    </xf>
    <xf numFmtId="10" fontId="1" fillId="4" borderId="1" xfId="0" applyNumberFormat="1" applyFont="1" applyFill="1" applyBorder="1"/>
    <xf numFmtId="10" fontId="5" fillId="2" borderId="1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0" fillId="2" borderId="1" xfId="0" applyFill="1" applyBorder="1"/>
    <xf numFmtId="3" fontId="11" fillId="2" borderId="1" xfId="0" applyNumberFormat="1" applyFont="1" applyFill="1" applyBorder="1" applyAlignment="1">
      <alignment wrapText="1"/>
    </xf>
    <xf numFmtId="10" fontId="1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4" applyNumberFormat="1" applyFont="1" applyFill="1" applyBorder="1" applyAlignment="1">
      <alignment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0" fillId="0" borderId="0" xfId="0" applyNumberFormat="1"/>
    <xf numFmtId="10" fontId="1" fillId="0" borderId="1" xfId="4" applyNumberFormat="1" applyFont="1" applyFill="1" applyBorder="1"/>
    <xf numFmtId="0" fontId="5" fillId="5" borderId="1" xfId="0" applyFont="1" applyFill="1" applyBorder="1"/>
    <xf numFmtId="10" fontId="0" fillId="0" borderId="0" xfId="0" applyNumberFormat="1"/>
    <xf numFmtId="3" fontId="0" fillId="0" borderId="0" xfId="0" applyNumberFormat="1" applyFill="1"/>
    <xf numFmtId="10" fontId="0" fillId="0" borderId="0" xfId="4" applyNumberFormat="1" applyFont="1"/>
    <xf numFmtId="0" fontId="6" fillId="2" borderId="1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left" indent="1"/>
    </xf>
    <xf numFmtId="164" fontId="16" fillId="0" borderId="1" xfId="3" applyFont="1" applyFill="1" applyBorder="1">
      <alignment horizontal="left" indent="1"/>
    </xf>
    <xf numFmtId="0" fontId="18" fillId="0" borderId="1" xfId="0" applyFont="1" applyBorder="1"/>
    <xf numFmtId="0" fontId="18" fillId="2" borderId="1" xfId="0" applyFont="1" applyFill="1" applyBorder="1" applyAlignment="1">
      <alignment horizontal="center" vertical="top" wrapText="1"/>
    </xf>
    <xf numFmtId="0" fontId="21" fillId="0" borderId="1" xfId="5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14" xfId="0" applyFont="1" applyBorder="1"/>
    <xf numFmtId="0" fontId="18" fillId="0" borderId="14" xfId="0" applyFont="1" applyBorder="1"/>
    <xf numFmtId="167" fontId="18" fillId="0" borderId="0" xfId="0" applyNumberFormat="1" applyFont="1" applyBorder="1"/>
    <xf numFmtId="167" fontId="18" fillId="0" borderId="0" xfId="0" applyNumberFormat="1" applyFont="1" applyBorder="1" applyAlignment="1">
      <alignment horizontal="right"/>
    </xf>
    <xf numFmtId="0" fontId="41" fillId="0" borderId="16" xfId="0" applyFont="1" applyBorder="1"/>
    <xf numFmtId="0" fontId="42" fillId="5" borderId="18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5" borderId="22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39" borderId="19" xfId="0" applyFont="1" applyFill="1" applyBorder="1" applyAlignment="1">
      <alignment horizontal="center" vertical="center"/>
    </xf>
    <xf numFmtId="0" fontId="42" fillId="40" borderId="19" xfId="0" applyFont="1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/>
    </xf>
    <xf numFmtId="3" fontId="40" fillId="5" borderId="1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64" fontId="16" fillId="0" borderId="24" xfId="0" applyNumberFormat="1" applyFont="1" applyFill="1" applyBorder="1" applyAlignment="1">
      <alignment horizontal="left" indent="1"/>
    </xf>
    <xf numFmtId="3" fontId="19" fillId="5" borderId="2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26" xfId="0" applyFont="1" applyFill="1" applyBorder="1" applyAlignment="1">
      <alignment horizontal="right"/>
    </xf>
    <xf numFmtId="164" fontId="16" fillId="0" borderId="14" xfId="0" applyNumberFormat="1" applyFont="1" applyFill="1" applyBorder="1" applyAlignment="1">
      <alignment horizontal="left" indent="1"/>
    </xf>
    <xf numFmtId="3" fontId="19" fillId="5" borderId="14" xfId="0" applyNumberFormat="1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0" borderId="28" xfId="0" applyFont="1" applyBorder="1"/>
    <xf numFmtId="0" fontId="41" fillId="0" borderId="16" xfId="0" applyFont="1" applyBorder="1" applyAlignment="1">
      <alignment wrapText="1"/>
    </xf>
    <xf numFmtId="0" fontId="21" fillId="0" borderId="19" xfId="5" applyFont="1" applyFill="1" applyBorder="1" applyAlignment="1">
      <alignment horizontal="center" vertical="center" wrapText="1"/>
    </xf>
    <xf numFmtId="0" fontId="21" fillId="0" borderId="21" xfId="5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/>
    </xf>
    <xf numFmtId="0" fontId="18" fillId="38" borderId="17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center" vertical="center" wrapText="1"/>
    </xf>
    <xf numFmtId="0" fontId="43" fillId="38" borderId="21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/>
    </xf>
    <xf numFmtId="0" fontId="18" fillId="38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5" borderId="0" xfId="0" applyFont="1" applyFill="1" applyBorder="1" applyAlignment="1">
      <alignment horizontal="center" vertical="top" wrapText="1"/>
    </xf>
    <xf numFmtId="0" fontId="16" fillId="5" borderId="0" xfId="0" applyFont="1" applyFill="1" applyBorder="1" applyAlignment="1">
      <alignment horizontal="right"/>
    </xf>
    <xf numFmtId="164" fontId="16" fillId="5" borderId="0" xfId="0" applyNumberFormat="1" applyFont="1" applyFill="1" applyBorder="1" applyAlignment="1">
      <alignment horizontal="left" indent="1"/>
    </xf>
    <xf numFmtId="0" fontId="21" fillId="5" borderId="0" xfId="5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3" fontId="39" fillId="0" borderId="27" xfId="0" applyNumberFormat="1" applyFont="1" applyBorder="1" applyAlignment="1">
      <alignment horizontal="center"/>
    </xf>
    <xf numFmtId="0" fontId="18" fillId="38" borderId="13" xfId="0" applyFont="1" applyFill="1" applyBorder="1" applyAlignment="1">
      <alignment horizontal="center" vertical="center" wrapText="1"/>
    </xf>
    <xf numFmtId="167" fontId="17" fillId="0" borderId="1" xfId="50" applyNumberFormat="1" applyFont="1" applyBorder="1"/>
    <xf numFmtId="167" fontId="17" fillId="0" borderId="1" xfId="8" applyNumberFormat="1" applyFont="1" applyBorder="1"/>
    <xf numFmtId="4" fontId="18" fillId="0" borderId="0" xfId="0" applyNumberFormat="1" applyFont="1" applyBorder="1"/>
    <xf numFmtId="4" fontId="19" fillId="0" borderId="14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9" fillId="0" borderId="24" xfId="0" applyNumberFormat="1" applyFont="1" applyBorder="1" applyAlignment="1">
      <alignment horizontal="center"/>
    </xf>
    <xf numFmtId="4" fontId="19" fillId="5" borderId="1" xfId="0" applyNumberFormat="1" applyFont="1" applyFill="1" applyBorder="1" applyAlignment="1">
      <alignment horizontal="center"/>
    </xf>
    <xf numFmtId="0" fontId="43" fillId="38" borderId="30" xfId="0" applyFont="1" applyFill="1" applyBorder="1" applyAlignment="1">
      <alignment horizontal="center" vertical="center"/>
    </xf>
    <xf numFmtId="0" fontId="18" fillId="38" borderId="13" xfId="0" applyFont="1" applyFill="1" applyBorder="1" applyAlignment="1">
      <alignment horizontal="center" vertical="center"/>
    </xf>
    <xf numFmtId="0" fontId="18" fillId="38" borderId="3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right"/>
    </xf>
    <xf numFmtId="4" fontId="17" fillId="5" borderId="23" xfId="0" applyNumberFormat="1" applyFont="1" applyFill="1" applyBorder="1" applyAlignment="1">
      <alignment horizontal="center"/>
    </xf>
    <xf numFmtId="4" fontId="17" fillId="5" borderId="1" xfId="0" applyNumberFormat="1" applyFont="1" applyFill="1" applyBorder="1" applyAlignment="1">
      <alignment horizontal="center"/>
    </xf>
    <xf numFmtId="4" fontId="17" fillId="5" borderId="24" xfId="0" applyNumberFormat="1" applyFont="1" applyFill="1" applyBorder="1" applyAlignment="1">
      <alignment horizontal="center"/>
    </xf>
    <xf numFmtId="4" fontId="47" fillId="5" borderId="24" xfId="0" applyNumberFormat="1" applyFont="1" applyFill="1" applyBorder="1" applyAlignment="1">
      <alignment horizontal="center"/>
    </xf>
    <xf numFmtId="1" fontId="16" fillId="0" borderId="23" xfId="49" applyNumberFormat="1" applyFont="1" applyBorder="1" applyAlignment="1">
      <alignment vertical="center"/>
    </xf>
    <xf numFmtId="4" fontId="16" fillId="0" borderId="23" xfId="49" applyNumberFormat="1" applyFont="1" applyBorder="1" applyAlignment="1">
      <alignment vertical="center"/>
    </xf>
    <xf numFmtId="1" fontId="16" fillId="0" borderId="1" xfId="49" applyNumberFormat="1" applyFont="1" applyBorder="1" applyAlignment="1">
      <alignment vertical="center"/>
    </xf>
    <xf numFmtId="4" fontId="16" fillId="0" borderId="1" xfId="49" applyNumberFormat="1" applyFont="1" applyBorder="1" applyAlignment="1">
      <alignment vertical="center"/>
    </xf>
    <xf numFmtId="1" fontId="16" fillId="0" borderId="24" xfId="49" applyNumberFormat="1" applyFont="1" applyBorder="1" applyAlignment="1">
      <alignment vertical="center"/>
    </xf>
    <xf numFmtId="4" fontId="16" fillId="0" borderId="24" xfId="49" applyNumberFormat="1" applyFont="1" applyBorder="1" applyAlignment="1">
      <alignment vertical="center"/>
    </xf>
    <xf numFmtId="3" fontId="17" fillId="5" borderId="23" xfId="0" applyNumberFormat="1" applyFont="1" applyFill="1" applyBorder="1" applyAlignment="1">
      <alignment horizontal="center"/>
    </xf>
    <xf numFmtId="3" fontId="17" fillId="5" borderId="1" xfId="0" applyNumberFormat="1" applyFont="1" applyFill="1" applyBorder="1" applyAlignment="1">
      <alignment horizontal="center"/>
    </xf>
    <xf numFmtId="3" fontId="17" fillId="5" borderId="2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2" fillId="0" borderId="15" xfId="0" applyFont="1" applyBorder="1" applyAlignment="1">
      <alignment horizontal="center" wrapText="1"/>
    </xf>
    <xf numFmtId="3" fontId="47" fillId="5" borderId="23" xfId="0" applyNumberFormat="1" applyFont="1" applyFill="1" applyBorder="1" applyAlignment="1">
      <alignment horizontal="center"/>
    </xf>
    <xf numFmtId="3" fontId="47" fillId="5" borderId="1" xfId="0" applyNumberFormat="1" applyFont="1" applyFill="1" applyBorder="1" applyAlignment="1">
      <alignment horizontal="center"/>
    </xf>
    <xf numFmtId="0" fontId="0" fillId="0" borderId="32" xfId="0" applyBorder="1" applyAlignment="1">
      <alignment horizontal="right" vertical="center"/>
    </xf>
    <xf numFmtId="4" fontId="17" fillId="41" borderId="1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42" borderId="1" xfId="0" applyNumberFormat="1" applyFont="1" applyFill="1" applyBorder="1" applyAlignment="1">
      <alignment horizontal="center"/>
    </xf>
    <xf numFmtId="4" fontId="17" fillId="6" borderId="24" xfId="0" applyNumberFormat="1" applyFont="1" applyFill="1" applyBorder="1" applyAlignment="1">
      <alignment horizontal="center"/>
    </xf>
    <xf numFmtId="3" fontId="47" fillId="5" borderId="18" xfId="0" applyNumberFormat="1" applyFont="1" applyFill="1" applyBorder="1" applyAlignment="1">
      <alignment horizontal="center"/>
    </xf>
    <xf numFmtId="3" fontId="47" fillId="5" borderId="20" xfId="0" applyNumberFormat="1" applyFont="1" applyFill="1" applyBorder="1" applyAlignment="1">
      <alignment horizontal="center"/>
    </xf>
    <xf numFmtId="3" fontId="47" fillId="5" borderId="25" xfId="0" applyNumberFormat="1" applyFont="1" applyFill="1" applyBorder="1" applyAlignment="1">
      <alignment horizontal="center"/>
    </xf>
    <xf numFmtId="4" fontId="40" fillId="5" borderId="14" xfId="0" applyNumberFormat="1" applyFont="1" applyFill="1" applyBorder="1" applyAlignment="1">
      <alignment horizontal="center"/>
    </xf>
    <xf numFmtId="4" fontId="19" fillId="44" borderId="1" xfId="0" applyNumberFormat="1" applyFont="1" applyFill="1" applyBorder="1" applyAlignment="1">
      <alignment horizontal="center"/>
    </xf>
    <xf numFmtId="4" fontId="19" fillId="41" borderId="1" xfId="0" applyNumberFormat="1" applyFont="1" applyFill="1" applyBorder="1" applyAlignment="1">
      <alignment horizontal="center"/>
    </xf>
    <xf numFmtId="4" fontId="19" fillId="6" borderId="1" xfId="0" applyNumberFormat="1" applyFont="1" applyFill="1" applyBorder="1" applyAlignment="1">
      <alignment horizontal="center"/>
    </xf>
    <xf numFmtId="4" fontId="19" fillId="39" borderId="1" xfId="0" applyNumberFormat="1" applyFont="1" applyFill="1" applyBorder="1" applyAlignment="1">
      <alignment horizontal="center"/>
    </xf>
    <xf numFmtId="4" fontId="40" fillId="5" borderId="1" xfId="0" applyNumberFormat="1" applyFont="1" applyFill="1" applyBorder="1" applyAlignment="1">
      <alignment horizontal="center"/>
    </xf>
    <xf numFmtId="4" fontId="40" fillId="6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7" fillId="0" borderId="34" xfId="8" applyFont="1" applyBorder="1"/>
    <xf numFmtId="3" fontId="16" fillId="0" borderId="34" xfId="0" applyNumberFormat="1" applyFont="1" applyBorder="1"/>
    <xf numFmtId="3" fontId="17" fillId="0" borderId="34" xfId="8" applyNumberFormat="1" applyFont="1" applyBorder="1"/>
    <xf numFmtId="0" fontId="3" fillId="0" borderId="0" xfId="0" applyFont="1"/>
    <xf numFmtId="0" fontId="17" fillId="0" borderId="35" xfId="8" applyFont="1" applyBorder="1"/>
    <xf numFmtId="3" fontId="16" fillId="0" borderId="35" xfId="0" applyNumberFormat="1" applyFont="1" applyBorder="1"/>
    <xf numFmtId="3" fontId="17" fillId="0" borderId="35" xfId="8" applyNumberFormat="1" applyFont="1" applyBorder="1"/>
    <xf numFmtId="0" fontId="17" fillId="0" borderId="36" xfId="8" applyFont="1" applyBorder="1"/>
    <xf numFmtId="3" fontId="16" fillId="0" borderId="36" xfId="0" applyNumberFormat="1" applyFont="1" applyBorder="1"/>
    <xf numFmtId="3" fontId="17" fillId="0" borderId="36" xfId="8" applyNumberFormat="1" applyFont="1" applyBorder="1"/>
    <xf numFmtId="0" fontId="48" fillId="0" borderId="37" xfId="0" applyNumberFormat="1" applyFont="1" applyFill="1" applyBorder="1" applyAlignment="1" applyProtection="1">
      <alignment horizontal="left"/>
    </xf>
    <xf numFmtId="0" fontId="48" fillId="0" borderId="38" xfId="0" applyNumberFormat="1" applyFont="1" applyFill="1" applyBorder="1" applyAlignment="1" applyProtection="1">
      <alignment horizontal="center"/>
    </xf>
    <xf numFmtId="0" fontId="48" fillId="0" borderId="38" xfId="0" applyNumberFormat="1" applyFont="1" applyFill="1" applyBorder="1" applyAlignment="1" applyProtection="1"/>
    <xf numFmtId="0" fontId="49" fillId="0" borderId="37" xfId="0" applyNumberFormat="1" applyFont="1" applyFill="1" applyBorder="1" applyAlignment="1" applyProtection="1">
      <alignment horizontal="center"/>
    </xf>
    <xf numFmtId="0" fontId="49" fillId="0" borderId="39" xfId="0" applyNumberFormat="1" applyFont="1" applyFill="1" applyBorder="1" applyAlignment="1" applyProtection="1">
      <alignment horizontal="center"/>
    </xf>
    <xf numFmtId="3" fontId="50" fillId="0" borderId="41" xfId="0" applyNumberFormat="1" applyFont="1" applyFill="1" applyBorder="1" applyAlignment="1" applyProtection="1"/>
    <xf numFmtId="3" fontId="49" fillId="0" borderId="37" xfId="0" applyNumberFormat="1" applyFont="1" applyFill="1" applyBorder="1" applyAlignment="1" applyProtection="1"/>
    <xf numFmtId="3" fontId="49" fillId="0" borderId="38" xfId="0" applyNumberFormat="1" applyFont="1" applyFill="1" applyBorder="1" applyAlignment="1" applyProtection="1"/>
    <xf numFmtId="3" fontId="50" fillId="0" borderId="43" xfId="0" applyNumberFormat="1" applyFont="1" applyFill="1" applyBorder="1" applyAlignment="1" applyProtection="1">
      <alignment horizontal="center"/>
    </xf>
    <xf numFmtId="0" fontId="48" fillId="0" borderId="41" xfId="0" applyNumberFormat="1" applyFont="1" applyFill="1" applyBorder="1" applyAlignment="1" applyProtection="1">
      <alignment horizontal="left"/>
    </xf>
    <xf numFmtId="0" fontId="48" fillId="0" borderId="0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/>
    <xf numFmtId="0" fontId="49" fillId="0" borderId="41" xfId="0" applyNumberFormat="1" applyFont="1" applyFill="1" applyBorder="1" applyAlignment="1" applyProtection="1">
      <alignment horizontal="center"/>
    </xf>
    <xf numFmtId="0" fontId="49" fillId="0" borderId="44" xfId="0" applyNumberFormat="1" applyFont="1" applyFill="1" applyBorder="1" applyAlignment="1" applyProtection="1">
      <alignment horizontal="center"/>
    </xf>
    <xf numFmtId="0" fontId="48" fillId="0" borderId="45" xfId="0" applyNumberFormat="1" applyFont="1" applyFill="1" applyBorder="1" applyAlignment="1" applyProtection="1">
      <alignment horizontal="left"/>
    </xf>
    <xf numFmtId="0" fontId="48" fillId="0" borderId="46" xfId="0" applyNumberFormat="1" applyFont="1" applyFill="1" applyBorder="1" applyAlignment="1" applyProtection="1">
      <alignment horizontal="center"/>
    </xf>
    <xf numFmtId="0" fontId="48" fillId="0" borderId="46" xfId="0" applyNumberFormat="1" applyFont="1" applyFill="1" applyBorder="1" applyAlignment="1" applyProtection="1"/>
    <xf numFmtId="0" fontId="49" fillId="0" borderId="45" xfId="0" applyNumberFormat="1" applyFont="1" applyFill="1" applyBorder="1" applyAlignment="1" applyProtection="1">
      <alignment horizontal="center"/>
    </xf>
    <xf numFmtId="0" fontId="49" fillId="0" borderId="47" xfId="0" applyNumberFormat="1" applyFont="1" applyFill="1" applyBorder="1" applyAlignment="1" applyProtection="1">
      <alignment horizontal="center"/>
    </xf>
    <xf numFmtId="3" fontId="50" fillId="0" borderId="45" xfId="0" applyNumberFormat="1" applyFont="1" applyFill="1" applyBorder="1" applyAlignment="1" applyProtection="1"/>
    <xf numFmtId="0" fontId="54" fillId="0" borderId="0" xfId="0" applyFont="1"/>
    <xf numFmtId="167" fontId="17" fillId="0" borderId="35" xfId="8" applyNumberFormat="1" applyFont="1" applyBorder="1"/>
    <xf numFmtId="167" fontId="19" fillId="0" borderId="1" xfId="0" applyNumberFormat="1" applyFont="1" applyBorder="1" applyAlignment="1">
      <alignment horizontal="center"/>
    </xf>
    <xf numFmtId="49" fontId="55" fillId="0" borderId="14" xfId="0" applyNumberFormat="1" applyFont="1" applyFill="1" applyBorder="1" applyAlignment="1">
      <alignment horizontal="center" vertical="center"/>
    </xf>
    <xf numFmtId="1" fontId="55" fillId="0" borderId="14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vertical="center"/>
    </xf>
    <xf numFmtId="3" fontId="48" fillId="0" borderId="14" xfId="0" applyNumberFormat="1" applyFont="1" applyFill="1" applyBorder="1" applyAlignment="1">
      <alignment vertical="center"/>
    </xf>
    <xf numFmtId="3" fontId="56" fillId="0" borderId="14" xfId="0" applyNumberFormat="1" applyFont="1" applyFill="1" applyBorder="1" applyAlignment="1">
      <alignment vertical="center"/>
    </xf>
    <xf numFmtId="49" fontId="55" fillId="0" borderId="1" xfId="0" applyNumberFormat="1" applyFont="1" applyFill="1" applyBorder="1" applyAlignment="1">
      <alignment horizontal="center" vertical="center"/>
    </xf>
    <xf numFmtId="1" fontId="55" fillId="0" borderId="1" xfId="0" applyNumberFormat="1" applyFont="1" applyFill="1" applyBorder="1" applyAlignment="1">
      <alignment horizontal="center" vertical="center"/>
    </xf>
    <xf numFmtId="1" fontId="56" fillId="0" borderId="1" xfId="0" applyNumberFormat="1" applyFont="1" applyFill="1" applyBorder="1" applyAlignment="1">
      <alignment vertical="center"/>
    </xf>
    <xf numFmtId="3" fontId="48" fillId="0" borderId="1" xfId="0" applyNumberFormat="1" applyFont="1" applyFill="1" applyBorder="1" applyAlignment="1">
      <alignment vertical="center"/>
    </xf>
    <xf numFmtId="3" fontId="56" fillId="0" borderId="1" xfId="0" applyNumberFormat="1" applyFont="1" applyFill="1" applyBorder="1" applyAlignment="1">
      <alignment vertical="center"/>
    </xf>
    <xf numFmtId="49" fontId="55" fillId="0" borderId="13" xfId="0" applyNumberFormat="1" applyFont="1" applyFill="1" applyBorder="1" applyAlignment="1">
      <alignment horizontal="center" vertical="center"/>
    </xf>
    <xf numFmtId="1" fontId="55" fillId="0" borderId="13" xfId="0" applyNumberFormat="1" applyFont="1" applyFill="1" applyBorder="1" applyAlignment="1">
      <alignment horizontal="center" vertical="center"/>
    </xf>
    <xf numFmtId="1" fontId="56" fillId="0" borderId="13" xfId="0" applyNumberFormat="1" applyFont="1" applyFill="1" applyBorder="1" applyAlignment="1">
      <alignment vertical="center"/>
    </xf>
    <xf numFmtId="3" fontId="48" fillId="0" borderId="13" xfId="0" applyNumberFormat="1" applyFont="1" applyFill="1" applyBorder="1" applyAlignment="1">
      <alignment vertical="center"/>
    </xf>
    <xf numFmtId="3" fontId="56" fillId="0" borderId="13" xfId="0" applyNumberFormat="1" applyFont="1" applyFill="1" applyBorder="1" applyAlignment="1">
      <alignment vertical="center"/>
    </xf>
    <xf numFmtId="0" fontId="48" fillId="0" borderId="0" xfId="0" applyFont="1"/>
    <xf numFmtId="0" fontId="48" fillId="45" borderId="1" xfId="0" applyFont="1" applyFill="1" applyBorder="1" applyAlignment="1">
      <alignment horizontal="left" vertical="center"/>
    </xf>
    <xf numFmtId="0" fontId="48" fillId="45" borderId="1" xfId="0" applyFont="1" applyFill="1" applyBorder="1" applyAlignment="1">
      <alignment horizontal="center" vertical="center"/>
    </xf>
    <xf numFmtId="3" fontId="49" fillId="0" borderId="14" xfId="0" applyNumberFormat="1" applyFont="1" applyFill="1" applyBorder="1" applyAlignment="1">
      <alignment vertical="center"/>
    </xf>
    <xf numFmtId="4" fontId="49" fillId="0" borderId="14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4" fontId="48" fillId="0" borderId="13" xfId="0" applyNumberFormat="1" applyFont="1" applyFill="1" applyBorder="1" applyAlignment="1">
      <alignment vertical="center"/>
    </xf>
    <xf numFmtId="0" fontId="21" fillId="6" borderId="1" xfId="5" applyFont="1" applyFill="1" applyBorder="1" applyAlignment="1">
      <alignment horizontal="center" vertical="center" wrapText="1"/>
    </xf>
    <xf numFmtId="3" fontId="50" fillId="0" borderId="37" xfId="0" applyNumberFormat="1" applyFont="1" applyFill="1" applyBorder="1" applyAlignment="1" applyProtection="1">
      <alignment horizontal="left" vertical="center"/>
    </xf>
    <xf numFmtId="3" fontId="50" fillId="0" borderId="38" xfId="0" applyNumberFormat="1" applyFont="1" applyFill="1" applyBorder="1" applyAlignment="1" applyProtection="1">
      <alignment horizontal="left" vertical="center"/>
    </xf>
    <xf numFmtId="3" fontId="50" fillId="0" borderId="40" xfId="0" applyNumberFormat="1" applyFont="1" applyFill="1" applyBorder="1" applyAlignment="1" applyProtection="1">
      <alignment horizontal="left" vertical="center"/>
    </xf>
    <xf numFmtId="3" fontId="51" fillId="0" borderId="37" xfId="0" applyNumberFormat="1" applyFont="1" applyFill="1" applyBorder="1" applyAlignment="1" applyProtection="1">
      <alignment horizontal="center" vertical="center" wrapText="1"/>
    </xf>
    <xf numFmtId="3" fontId="51" fillId="0" borderId="41" xfId="0" applyNumberFormat="1" applyFont="1" applyFill="1" applyBorder="1" applyAlignment="1" applyProtection="1">
      <alignment horizontal="center" vertical="center" wrapText="1"/>
    </xf>
    <xf numFmtId="3" fontId="51" fillId="0" borderId="45" xfId="0" applyNumberFormat="1" applyFont="1" applyFill="1" applyBorder="1" applyAlignment="1" applyProtection="1">
      <alignment horizontal="center" vertical="center" wrapText="1"/>
    </xf>
    <xf numFmtId="3" fontId="51" fillId="0" borderId="13" xfId="0" applyNumberFormat="1" applyFont="1" applyFill="1" applyBorder="1" applyAlignment="1" applyProtection="1">
      <alignment horizontal="center" vertical="center" wrapText="1"/>
    </xf>
    <xf numFmtId="3" fontId="51" fillId="0" borderId="33" xfId="0" applyNumberFormat="1" applyFont="1" applyFill="1" applyBorder="1" applyAlignment="1" applyProtection="1">
      <alignment horizontal="center" vertical="center" wrapText="1"/>
    </xf>
    <xf numFmtId="3" fontId="51" fillId="0" borderId="14" xfId="0" applyNumberFormat="1" applyFont="1" applyFill="1" applyBorder="1" applyAlignment="1" applyProtection="1">
      <alignment horizontal="center" vertical="center" wrapText="1"/>
    </xf>
    <xf numFmtId="0" fontId="52" fillId="0" borderId="41" xfId="0" applyNumberFormat="1" applyFont="1" applyFill="1" applyBorder="1" applyAlignment="1" applyProtection="1">
      <alignment horizontal="center"/>
    </xf>
    <xf numFmtId="0" fontId="52" fillId="0" borderId="0" xfId="0" applyNumberFormat="1" applyFont="1" applyFill="1" applyBorder="1" applyAlignment="1" applyProtection="1">
      <alignment horizontal="center"/>
    </xf>
    <xf numFmtId="0" fontId="52" fillId="0" borderId="42" xfId="0" applyNumberFormat="1" applyFont="1" applyFill="1" applyBorder="1" applyAlignment="1" applyProtection="1">
      <alignment horizontal="center"/>
    </xf>
    <xf numFmtId="0" fontId="53" fillId="0" borderId="41" xfId="0" applyNumberFormat="1" applyFont="1" applyFill="1" applyBorder="1" applyAlignment="1" applyProtection="1">
      <alignment horizontal="center"/>
    </xf>
    <xf numFmtId="0" fontId="53" fillId="0" borderId="42" xfId="0" applyNumberFormat="1" applyFont="1" applyFill="1" applyBorder="1" applyAlignment="1" applyProtection="1">
      <alignment horizontal="center"/>
    </xf>
    <xf numFmtId="3" fontId="49" fillId="0" borderId="13" xfId="0" applyNumberFormat="1" applyFont="1" applyFill="1" applyBorder="1" applyAlignment="1" applyProtection="1">
      <alignment horizontal="center" vertical="center" wrapText="1"/>
    </xf>
    <xf numFmtId="3" fontId="49" fillId="0" borderId="33" xfId="0" applyNumberFormat="1" applyFont="1" applyFill="1" applyBorder="1" applyAlignment="1" applyProtection="1">
      <alignment horizontal="center" vertical="center" wrapText="1"/>
    </xf>
    <xf numFmtId="3" fontId="49" fillId="0" borderId="14" xfId="0" applyNumberFormat="1" applyFont="1" applyFill="1" applyBorder="1" applyAlignment="1" applyProtection="1">
      <alignment horizontal="center" vertical="center" wrapText="1"/>
    </xf>
    <xf numFmtId="1" fontId="57" fillId="45" borderId="1" xfId="0" applyNumberFormat="1" applyFont="1" applyFill="1" applyBorder="1" applyAlignment="1">
      <alignment horizontal="center" vertical="center"/>
    </xf>
    <xf numFmtId="0" fontId="58" fillId="45" borderId="1" xfId="0" applyFont="1" applyFill="1" applyBorder="1" applyAlignment="1">
      <alignment horizontal="center" vertical="center"/>
    </xf>
    <xf numFmtId="0" fontId="52" fillId="45" borderId="1" xfId="0" applyFont="1" applyFill="1" applyBorder="1" applyAlignment="1">
      <alignment horizontal="center" vertical="center" wrapText="1"/>
    </xf>
    <xf numFmtId="0" fontId="52" fillId="45" borderId="1" xfId="0" applyFont="1" applyFill="1" applyBorder="1" applyAlignment="1">
      <alignment horizontal="center" vertical="center"/>
    </xf>
    <xf numFmtId="0" fontId="48" fillId="45" borderId="1" xfId="0" applyFont="1" applyFill="1" applyBorder="1" applyAlignment="1">
      <alignment horizontal="center" vertical="center"/>
    </xf>
  </cellXfs>
  <cellStyles count="53">
    <cellStyle name="20% - akcent 1 2" xfId="9"/>
    <cellStyle name="20% - akcent 2 2" xfId="10"/>
    <cellStyle name="20% - akcent 3 2" xfId="11"/>
    <cellStyle name="20% - akcent 4 2" xfId="12"/>
    <cellStyle name="20% - akcent 5 2" xfId="13"/>
    <cellStyle name="20% - akcent 6 2" xfId="14"/>
    <cellStyle name="40% - akcent 1 2" xfId="15"/>
    <cellStyle name="40% - akcent 2 2" xfId="16"/>
    <cellStyle name="40% - akcent 3 2" xfId="17"/>
    <cellStyle name="40% - akcent 4 2" xfId="18"/>
    <cellStyle name="40% - akcent 5 2" xfId="19"/>
    <cellStyle name="40% - akcent 6 2" xfId="20"/>
    <cellStyle name="60% - akcent 1 2" xfId="21"/>
    <cellStyle name="60% - akcent 2 2" xfId="22"/>
    <cellStyle name="60% - akcent 3 2" xfId="23"/>
    <cellStyle name="60% - akcent 4 2" xfId="24"/>
    <cellStyle name="60% - akcent 5 2" xfId="25"/>
    <cellStyle name="60% - akcent 6 2" xfId="26"/>
    <cellStyle name="Akcent 1 2" xfId="27"/>
    <cellStyle name="Akcent 2 2" xfId="28"/>
    <cellStyle name="Akcent 3 2" xfId="29"/>
    <cellStyle name="Akcent 4 2" xfId="30"/>
    <cellStyle name="Akcent 5 2" xfId="31"/>
    <cellStyle name="Akcent 6 2" xfId="32"/>
    <cellStyle name="boczek 2 - polski" xfId="3"/>
    <cellStyle name="Dane wejściowe 2" xfId="33"/>
    <cellStyle name="Dane wyjściowe 2" xfId="34"/>
    <cellStyle name="Dobre 2" xfId="35"/>
    <cellStyle name="Dziesiętny" xfId="50" builtinId="3"/>
    <cellStyle name="Dziesiętny 2" xfId="7"/>
    <cellStyle name="Kolumna" xfId="51"/>
    <cellStyle name="Komórka połączona 2" xfId="36"/>
    <cellStyle name="Komórka zaznaczona 2" xfId="37"/>
    <cellStyle name="Nagłówek 1 2" xfId="38"/>
    <cellStyle name="Nagłówek 2 2" xfId="39"/>
    <cellStyle name="Nagłówek 3 2" xfId="40"/>
    <cellStyle name="Nagłówek 4 2" xfId="41"/>
    <cellStyle name="Neutralne 2" xfId="42"/>
    <cellStyle name="Normalny" xfId="0" builtinId="0"/>
    <cellStyle name="Normalny 2" xfId="2"/>
    <cellStyle name="Normalny 2 2" xfId="1"/>
    <cellStyle name="Normalny 2 3" xfId="8"/>
    <cellStyle name="Normalny 3" xfId="6"/>
    <cellStyle name="Normalny 4" xfId="49"/>
    <cellStyle name="Normalny 5" xfId="52"/>
    <cellStyle name="Normalny_Access" xfId="5"/>
    <cellStyle name="Obliczenia 2" xfId="43"/>
    <cellStyle name="Procentowy" xfId="4" builtinId="5"/>
    <cellStyle name="Suma 2" xfId="44"/>
    <cellStyle name="Tekst objaśnienia 2" xfId="45"/>
    <cellStyle name="Tekst ostrzeżenia 2" xfId="46"/>
    <cellStyle name="Uwaga 2" xfId="47"/>
    <cellStyle name="Złe 2" xfId="48"/>
  </cellStyles>
  <dxfs count="77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opLeftCell="A13" zoomScale="150" zoomScaleNormal="150" workbookViewId="0">
      <selection activeCell="B32" sqref="B32"/>
    </sheetView>
  </sheetViews>
  <sheetFormatPr defaultColWidth="9.1796875" defaultRowHeight="9"/>
  <cols>
    <col min="1" max="1" width="3.1796875" style="27" bestFit="1" customWidth="1"/>
    <col min="2" max="2" width="17.81640625" style="27" bestFit="1" customWidth="1"/>
    <col min="3" max="3" width="9.81640625" style="34" bestFit="1" customWidth="1"/>
    <col min="4" max="4" width="14.81640625" style="35" bestFit="1" customWidth="1"/>
    <col min="5" max="5" width="13.1796875" style="36" hidden="1" customWidth="1"/>
    <col min="6" max="6" width="10.1796875" style="35" customWidth="1"/>
    <col min="7" max="7" width="10.1796875" style="35" hidden="1" customWidth="1"/>
    <col min="8" max="8" width="10.1796875" style="35" customWidth="1"/>
    <col min="9" max="9" width="10.1796875" style="35" hidden="1" customWidth="1"/>
    <col min="10" max="11" width="10.1796875" style="35" customWidth="1"/>
    <col min="12" max="12" width="9" style="27" bestFit="1" customWidth="1"/>
    <col min="13" max="13" width="9" style="27" customWidth="1"/>
    <col min="14" max="14" width="11.1796875" style="27" customWidth="1"/>
    <col min="15" max="15" width="9" style="27" customWidth="1"/>
    <col min="16" max="16" width="14.81640625" style="27" customWidth="1"/>
    <col min="17" max="18" width="14.453125" style="27" bestFit="1" customWidth="1"/>
    <col min="19" max="19" width="13.81640625" style="27" bestFit="1" customWidth="1"/>
    <col min="20" max="16384" width="9.1796875" style="27"/>
  </cols>
  <sheetData>
    <row r="1" spans="1:21" ht="60.75" customHeight="1">
      <c r="A1" s="48" t="s">
        <v>116</v>
      </c>
      <c r="B1" s="22"/>
      <c r="C1" s="23" t="s">
        <v>104</v>
      </c>
      <c r="D1" s="24" t="s">
        <v>102</v>
      </c>
      <c r="E1" s="21">
        <f>SUM(E3:E104)</f>
        <v>6012</v>
      </c>
      <c r="F1" s="24" t="s">
        <v>110</v>
      </c>
      <c r="G1" s="24" t="s">
        <v>107</v>
      </c>
      <c r="H1" s="24" t="s">
        <v>107</v>
      </c>
      <c r="I1" s="24" t="s">
        <v>108</v>
      </c>
      <c r="J1" s="24" t="s">
        <v>109</v>
      </c>
      <c r="K1" s="41"/>
      <c r="L1" s="46" t="s">
        <v>106</v>
      </c>
      <c r="M1" s="46" t="s">
        <v>111</v>
      </c>
      <c r="N1" s="46" t="s">
        <v>113</v>
      </c>
      <c r="O1" s="47" t="s">
        <v>114</v>
      </c>
      <c r="P1" s="25" t="s">
        <v>115</v>
      </c>
      <c r="Q1" s="26" t="s">
        <v>105</v>
      </c>
    </row>
    <row r="2" spans="1:21">
      <c r="A2" s="22"/>
      <c r="B2" s="28" t="s">
        <v>103</v>
      </c>
      <c r="C2" s="29">
        <v>2013</v>
      </c>
      <c r="D2" s="29">
        <v>1268239</v>
      </c>
      <c r="E2" s="30">
        <v>2014</v>
      </c>
      <c r="F2" s="31">
        <v>2014</v>
      </c>
      <c r="G2" s="31">
        <f>SUM(G3:G104)</f>
        <v>84722</v>
      </c>
      <c r="H2" s="32">
        <v>2014</v>
      </c>
      <c r="I2" s="31">
        <f>SUM(I3:I104)</f>
        <v>7666</v>
      </c>
      <c r="J2" s="31">
        <v>2014</v>
      </c>
      <c r="K2" s="42"/>
      <c r="L2" s="44">
        <v>0.2</v>
      </c>
      <c r="M2" s="44">
        <v>0.3</v>
      </c>
      <c r="N2" s="44">
        <v>0.2</v>
      </c>
      <c r="O2" s="45">
        <v>0.3</v>
      </c>
      <c r="P2" s="38" t="s">
        <v>112</v>
      </c>
      <c r="Q2" s="33">
        <v>1043000</v>
      </c>
    </row>
    <row r="3" spans="1:21" s="3" customFormat="1">
      <c r="A3" s="8">
        <v>1</v>
      </c>
      <c r="B3" s="12" t="s">
        <v>0</v>
      </c>
      <c r="C3" s="10">
        <v>5049</v>
      </c>
      <c r="D3" s="11">
        <f>C3/$D$2</f>
        <v>3.9811108158635715E-3</v>
      </c>
      <c r="E3" s="6">
        <v>37</v>
      </c>
      <c r="F3" s="11">
        <f t="shared" ref="F3:F34" si="0">E3/$E$1</f>
        <v>6.1543579507651368E-3</v>
      </c>
      <c r="G3" s="18">
        <v>161</v>
      </c>
      <c r="H3" s="20">
        <f>G3/$G$2</f>
        <v>1.9003328533320743E-3</v>
      </c>
      <c r="I3" s="19">
        <v>17</v>
      </c>
      <c r="J3" s="11">
        <f>I3/$I$2</f>
        <v>2.217584137751109E-3</v>
      </c>
      <c r="K3" s="43"/>
      <c r="L3" s="17">
        <f>D3*($L$2*$Q$2)</f>
        <v>830.45971618914098</v>
      </c>
      <c r="M3" s="17">
        <f>F3*($M$2*$Q$2)</f>
        <v>1925.6986027944113</v>
      </c>
      <c r="N3" s="17">
        <f>H3*($N$2*$Q$2)</f>
        <v>396.40943320507068</v>
      </c>
      <c r="O3" s="37">
        <f>J3*($O$2*$Q$2)</f>
        <v>693.88207670232202</v>
      </c>
      <c r="P3" s="39">
        <f>SUM(L3:O3)</f>
        <v>3846.4498288909454</v>
      </c>
    </row>
    <row r="4" spans="1:21" s="3" customFormat="1">
      <c r="A4" s="8">
        <v>2</v>
      </c>
      <c r="B4" s="12" t="s">
        <v>1</v>
      </c>
      <c r="C4" s="10">
        <v>3626</v>
      </c>
      <c r="D4" s="11">
        <f t="shared" ref="D4:D34" si="1">C4/$D$2</f>
        <v>2.859082554628899E-3</v>
      </c>
      <c r="E4" s="6">
        <v>35</v>
      </c>
      <c r="F4" s="11">
        <f t="shared" si="0"/>
        <v>5.8216899534264807E-3</v>
      </c>
      <c r="G4" s="18">
        <v>160</v>
      </c>
      <c r="H4" s="20">
        <f t="shared" ref="H4:H67" si="2">G4/$G$2</f>
        <v>1.8885295436840491E-3</v>
      </c>
      <c r="I4" s="19">
        <v>16</v>
      </c>
      <c r="J4" s="11">
        <f t="shared" ref="J4:J67" si="3">I4/$I$2</f>
        <v>2.0871380120010435E-3</v>
      </c>
      <c r="K4" s="43"/>
      <c r="L4" s="17">
        <f t="shared" ref="L4:L67" si="4">D4*($L$2*$Q$2)</f>
        <v>596.40462089558832</v>
      </c>
      <c r="M4" s="17">
        <f t="shared" ref="M4:M67" si="5">F4*($M$2*$Q$2)</f>
        <v>1821.6067864271458</v>
      </c>
      <c r="N4" s="17">
        <f t="shared" ref="N4:N67" si="6">H4*($N$2*$Q$2)</f>
        <v>393.94726281249262</v>
      </c>
      <c r="O4" s="37">
        <f t="shared" ref="O4:O67" si="7">J4*($O$2*$Q$2)</f>
        <v>653.06548395512652</v>
      </c>
      <c r="P4" s="39">
        <f t="shared" ref="P4:P67" si="8">SUM(L4:O4)</f>
        <v>3465.0241540903535</v>
      </c>
      <c r="U4" s="2"/>
    </row>
    <row r="5" spans="1:21" s="3" customFormat="1">
      <c r="A5" s="8">
        <v>3</v>
      </c>
      <c r="B5" s="12" t="s">
        <v>2</v>
      </c>
      <c r="C5" s="10">
        <v>4222</v>
      </c>
      <c r="D5" s="11">
        <f t="shared" si="1"/>
        <v>3.3290255227918395E-3</v>
      </c>
      <c r="E5" s="6">
        <v>8</v>
      </c>
      <c r="F5" s="11">
        <f t="shared" si="0"/>
        <v>1.3306719893546241E-3</v>
      </c>
      <c r="G5" s="18">
        <v>115</v>
      </c>
      <c r="H5" s="20">
        <f t="shared" si="2"/>
        <v>1.3573806095229103E-3</v>
      </c>
      <c r="I5" s="19">
        <v>9</v>
      </c>
      <c r="J5" s="11">
        <f t="shared" si="3"/>
        <v>1.174015131750587E-3</v>
      </c>
      <c r="K5" s="43"/>
      <c r="L5" s="17">
        <f t="shared" si="4"/>
        <v>694.43472405437774</v>
      </c>
      <c r="M5" s="17">
        <f t="shared" si="5"/>
        <v>416.36726546906186</v>
      </c>
      <c r="N5" s="17">
        <f t="shared" si="6"/>
        <v>283.1495951464791</v>
      </c>
      <c r="O5" s="37">
        <f t="shared" si="7"/>
        <v>367.34933472475871</v>
      </c>
      <c r="P5" s="39">
        <f t="shared" si="8"/>
        <v>1761.3009193946773</v>
      </c>
      <c r="Q5" s="7"/>
    </row>
    <row r="6" spans="1:21" s="3" customFormat="1">
      <c r="A6" s="8">
        <v>4</v>
      </c>
      <c r="B6" s="12" t="s">
        <v>3</v>
      </c>
      <c r="C6" s="10">
        <v>10149</v>
      </c>
      <c r="D6" s="11">
        <f t="shared" si="1"/>
        <v>8.0024348722914206E-3</v>
      </c>
      <c r="E6" s="6">
        <v>64</v>
      </c>
      <c r="F6" s="11">
        <f t="shared" si="0"/>
        <v>1.0645375914836993E-2</v>
      </c>
      <c r="G6" s="18">
        <v>553</v>
      </c>
      <c r="H6" s="20">
        <f t="shared" si="2"/>
        <v>6.5272302353579946E-3</v>
      </c>
      <c r="I6" s="19">
        <v>64</v>
      </c>
      <c r="J6" s="11">
        <f t="shared" si="3"/>
        <v>8.348552048004174E-3</v>
      </c>
      <c r="K6" s="43"/>
      <c r="L6" s="17">
        <f t="shared" si="4"/>
        <v>1669.3079143599903</v>
      </c>
      <c r="M6" s="17">
        <f t="shared" si="5"/>
        <v>3330.9381237524949</v>
      </c>
      <c r="N6" s="17">
        <f t="shared" si="6"/>
        <v>1361.5802270956776</v>
      </c>
      <c r="O6" s="37">
        <f t="shared" si="7"/>
        <v>2612.2619358205061</v>
      </c>
      <c r="P6" s="39">
        <f t="shared" si="8"/>
        <v>8974.0882010286696</v>
      </c>
      <c r="Q6" s="7"/>
    </row>
    <row r="7" spans="1:21" s="3" customFormat="1">
      <c r="A7" s="8">
        <v>5</v>
      </c>
      <c r="B7" s="12" t="s">
        <v>4</v>
      </c>
      <c r="C7" s="10">
        <v>8392</v>
      </c>
      <c r="D7" s="11">
        <f t="shared" si="1"/>
        <v>6.6170493101063762E-3</v>
      </c>
      <c r="E7" s="6">
        <v>10</v>
      </c>
      <c r="F7" s="11">
        <f t="shared" si="0"/>
        <v>1.66333998669328E-3</v>
      </c>
      <c r="G7" s="18">
        <v>479</v>
      </c>
      <c r="H7" s="20">
        <f t="shared" si="2"/>
        <v>5.6537853214041218E-3</v>
      </c>
      <c r="I7" s="19">
        <v>66</v>
      </c>
      <c r="J7" s="11">
        <f t="shared" si="3"/>
        <v>8.6094442995043041E-3</v>
      </c>
      <c r="K7" s="43"/>
      <c r="L7" s="17">
        <f t="shared" si="4"/>
        <v>1380.31648608819</v>
      </c>
      <c r="M7" s="17">
        <f t="shared" si="5"/>
        <v>520.4590818363273</v>
      </c>
      <c r="N7" s="17">
        <f t="shared" si="6"/>
        <v>1179.3796180448999</v>
      </c>
      <c r="O7" s="37">
        <f t="shared" si="7"/>
        <v>2693.8951213148966</v>
      </c>
      <c r="P7" s="39">
        <f t="shared" si="8"/>
        <v>5774.0503072843139</v>
      </c>
      <c r="Q7" s="7"/>
    </row>
    <row r="8" spans="1:21" s="3" customFormat="1">
      <c r="A8" s="8">
        <v>6</v>
      </c>
      <c r="B8" s="12" t="s">
        <v>5</v>
      </c>
      <c r="C8" s="10">
        <v>13690</v>
      </c>
      <c r="D8" s="11">
        <f t="shared" si="1"/>
        <v>1.079449535931319E-2</v>
      </c>
      <c r="E8" s="6">
        <v>25</v>
      </c>
      <c r="F8" s="11">
        <f t="shared" si="0"/>
        <v>4.1583499667332E-3</v>
      </c>
      <c r="G8" s="18">
        <v>884</v>
      </c>
      <c r="H8" s="20">
        <f t="shared" si="2"/>
        <v>1.043412572885437E-2</v>
      </c>
      <c r="I8" s="19">
        <v>89</v>
      </c>
      <c r="J8" s="11">
        <f t="shared" si="3"/>
        <v>1.1609705191755805E-2</v>
      </c>
      <c r="K8" s="43"/>
      <c r="L8" s="17">
        <f t="shared" si="4"/>
        <v>2251.7317319527315</v>
      </c>
      <c r="M8" s="17">
        <f t="shared" si="5"/>
        <v>1301.1477045908182</v>
      </c>
      <c r="N8" s="17">
        <f t="shared" si="6"/>
        <v>2176.5586270390218</v>
      </c>
      <c r="O8" s="37">
        <f t="shared" si="7"/>
        <v>3632.6767545003913</v>
      </c>
      <c r="P8" s="39">
        <f t="shared" si="8"/>
        <v>9362.1148180829623</v>
      </c>
      <c r="Q8" s="7"/>
    </row>
    <row r="9" spans="1:21" s="3" customFormat="1">
      <c r="A9" s="8">
        <v>7</v>
      </c>
      <c r="B9" s="12" t="s">
        <v>6</v>
      </c>
      <c r="C9" s="10">
        <v>11729</v>
      </c>
      <c r="D9" s="11">
        <f t="shared" si="1"/>
        <v>9.2482568348710298E-3</v>
      </c>
      <c r="E9" s="6">
        <v>25</v>
      </c>
      <c r="F9" s="11">
        <f t="shared" si="0"/>
        <v>4.1583499667332E-3</v>
      </c>
      <c r="G9" s="18">
        <v>557</v>
      </c>
      <c r="H9" s="20">
        <f t="shared" si="2"/>
        <v>6.5744434739500954E-3</v>
      </c>
      <c r="I9" s="19">
        <v>94</v>
      </c>
      <c r="J9" s="11">
        <f t="shared" si="3"/>
        <v>1.2261935820506132E-2</v>
      </c>
      <c r="K9" s="43"/>
      <c r="L9" s="17">
        <f t="shared" si="4"/>
        <v>1929.1863757540968</v>
      </c>
      <c r="M9" s="17">
        <f t="shared" si="5"/>
        <v>1301.1477045908182</v>
      </c>
      <c r="N9" s="17">
        <f t="shared" si="6"/>
        <v>1371.4289086659899</v>
      </c>
      <c r="O9" s="37">
        <f t="shared" si="7"/>
        <v>3836.7597182363684</v>
      </c>
      <c r="P9" s="39">
        <f t="shared" si="8"/>
        <v>8438.5227072472735</v>
      </c>
      <c r="Q9" s="1"/>
    </row>
    <row r="10" spans="1:21" s="3" customFormat="1">
      <c r="A10" s="8">
        <v>8</v>
      </c>
      <c r="B10" s="12" t="s">
        <v>7</v>
      </c>
      <c r="C10" s="10">
        <v>7933</v>
      </c>
      <c r="D10" s="11">
        <f t="shared" si="1"/>
        <v>6.2551301450278693E-3</v>
      </c>
      <c r="E10" s="6">
        <v>22</v>
      </c>
      <c r="F10" s="11">
        <f t="shared" si="0"/>
        <v>3.6593479707252162E-3</v>
      </c>
      <c r="G10" s="18">
        <v>337</v>
      </c>
      <c r="H10" s="20">
        <f t="shared" si="2"/>
        <v>3.977715351384528E-3</v>
      </c>
      <c r="I10" s="19">
        <v>35</v>
      </c>
      <c r="J10" s="11">
        <f t="shared" si="3"/>
        <v>4.5656144012522831E-3</v>
      </c>
      <c r="K10" s="43"/>
      <c r="L10" s="17">
        <f t="shared" si="4"/>
        <v>1304.8201482528136</v>
      </c>
      <c r="M10" s="17">
        <f t="shared" si="5"/>
        <v>1145.0099800399203</v>
      </c>
      <c r="N10" s="17">
        <f t="shared" si="6"/>
        <v>829.75142229881249</v>
      </c>
      <c r="O10" s="37">
        <f t="shared" si="7"/>
        <v>1428.5807461518393</v>
      </c>
      <c r="P10" s="39">
        <f t="shared" si="8"/>
        <v>4708.1622967433859</v>
      </c>
      <c r="Q10" s="7"/>
    </row>
    <row r="11" spans="1:21" s="4" customFormat="1">
      <c r="A11" s="8">
        <v>9</v>
      </c>
      <c r="B11" s="12" t="s">
        <v>8</v>
      </c>
      <c r="C11" s="10">
        <v>11180</v>
      </c>
      <c r="D11" s="11">
        <f t="shared" si="1"/>
        <v>8.8153731276202664E-3</v>
      </c>
      <c r="E11" s="6">
        <v>38</v>
      </c>
      <c r="F11" s="11">
        <f t="shared" si="0"/>
        <v>6.320691949434464E-3</v>
      </c>
      <c r="G11" s="18">
        <v>559</v>
      </c>
      <c r="H11" s="20">
        <f t="shared" si="2"/>
        <v>6.5980500932461463E-3</v>
      </c>
      <c r="I11" s="19">
        <v>76</v>
      </c>
      <c r="J11" s="11">
        <f t="shared" si="3"/>
        <v>9.9139055570049567E-3</v>
      </c>
      <c r="K11" s="43"/>
      <c r="L11" s="17">
        <f t="shared" si="4"/>
        <v>1838.8868344215875</v>
      </c>
      <c r="M11" s="17">
        <f t="shared" si="5"/>
        <v>1977.7445109780438</v>
      </c>
      <c r="N11" s="17">
        <f t="shared" si="6"/>
        <v>1376.3532494511462</v>
      </c>
      <c r="O11" s="37">
        <f t="shared" si="7"/>
        <v>3102.0610487868507</v>
      </c>
      <c r="P11" s="39">
        <f t="shared" si="8"/>
        <v>8295.045643637628</v>
      </c>
      <c r="Q11" s="1"/>
    </row>
    <row r="12" spans="1:21" s="3" customFormat="1">
      <c r="A12" s="8">
        <v>10</v>
      </c>
      <c r="B12" s="12" t="s">
        <v>9</v>
      </c>
      <c r="C12" s="10">
        <v>32825</v>
      </c>
      <c r="D12" s="11">
        <f t="shared" si="1"/>
        <v>2.5882345520047877E-2</v>
      </c>
      <c r="E12" s="6">
        <v>151</v>
      </c>
      <c r="F12" s="11">
        <f t="shared" si="0"/>
        <v>2.5116433799068531E-2</v>
      </c>
      <c r="G12" s="18">
        <v>2672</v>
      </c>
      <c r="H12" s="20">
        <f t="shared" si="2"/>
        <v>3.153844337952362E-2</v>
      </c>
      <c r="I12" s="19">
        <v>192</v>
      </c>
      <c r="J12" s="11">
        <f t="shared" si="3"/>
        <v>2.5045656144012524E-2</v>
      </c>
      <c r="K12" s="43"/>
      <c r="L12" s="17">
        <f t="shared" si="4"/>
        <v>5399.0572754819868</v>
      </c>
      <c r="M12" s="17">
        <f t="shared" si="5"/>
        <v>7858.9321357285435</v>
      </c>
      <c r="N12" s="17">
        <f t="shared" si="6"/>
        <v>6578.9192889686274</v>
      </c>
      <c r="O12" s="37">
        <f t="shared" si="7"/>
        <v>7836.7858074615187</v>
      </c>
      <c r="P12" s="39">
        <f t="shared" si="8"/>
        <v>27673.694507640674</v>
      </c>
      <c r="Q12" s="7"/>
    </row>
    <row r="13" spans="1:21" s="3" customFormat="1">
      <c r="A13" s="8">
        <v>11</v>
      </c>
      <c r="B13" s="12" t="s">
        <v>10</v>
      </c>
      <c r="C13" s="13">
        <v>15082</v>
      </c>
      <c r="D13" s="11">
        <f t="shared" si="1"/>
        <v>1.1892080278244085E-2</v>
      </c>
      <c r="E13" s="6">
        <v>68</v>
      </c>
      <c r="F13" s="11">
        <f t="shared" si="0"/>
        <v>1.1310711909514305E-2</v>
      </c>
      <c r="G13" s="18">
        <v>820</v>
      </c>
      <c r="H13" s="20">
        <f t="shared" si="2"/>
        <v>9.6787139113807506E-3</v>
      </c>
      <c r="I13" s="19">
        <v>106</v>
      </c>
      <c r="J13" s="11">
        <f t="shared" si="3"/>
        <v>1.3827289329506914E-2</v>
      </c>
      <c r="K13" s="43"/>
      <c r="L13" s="17">
        <f t="shared" si="4"/>
        <v>2480.6879460417163</v>
      </c>
      <c r="M13" s="17">
        <f t="shared" si="5"/>
        <v>3539.1217564870262</v>
      </c>
      <c r="N13" s="17">
        <f t="shared" si="6"/>
        <v>2018.9797219140246</v>
      </c>
      <c r="O13" s="37">
        <f t="shared" si="7"/>
        <v>4326.5588312027139</v>
      </c>
      <c r="P13" s="39">
        <f t="shared" si="8"/>
        <v>12365.34825564548</v>
      </c>
      <c r="Q13" s="1"/>
    </row>
    <row r="14" spans="1:21" s="3" customFormat="1">
      <c r="A14" s="8">
        <v>12</v>
      </c>
      <c r="B14" s="12" t="s">
        <v>11</v>
      </c>
      <c r="C14" s="15">
        <v>11566</v>
      </c>
      <c r="D14" s="11">
        <f t="shared" si="1"/>
        <v>9.1197321640479438E-3</v>
      </c>
      <c r="E14" s="6">
        <v>22</v>
      </c>
      <c r="F14" s="11">
        <f t="shared" si="0"/>
        <v>3.6593479707252162E-3</v>
      </c>
      <c r="G14" s="18">
        <v>597</v>
      </c>
      <c r="H14" s="20">
        <f t="shared" si="2"/>
        <v>7.0465758598711077E-3</v>
      </c>
      <c r="I14" s="19">
        <v>66</v>
      </c>
      <c r="J14" s="11">
        <f t="shared" si="3"/>
        <v>8.6094442995043041E-3</v>
      </c>
      <c r="K14" s="43"/>
      <c r="L14" s="17">
        <f t="shared" si="4"/>
        <v>1902.3761294204012</v>
      </c>
      <c r="M14" s="17">
        <f t="shared" si="5"/>
        <v>1145.0099800399203</v>
      </c>
      <c r="N14" s="17">
        <f t="shared" si="6"/>
        <v>1469.9157243691131</v>
      </c>
      <c r="O14" s="37">
        <f t="shared" si="7"/>
        <v>2693.8951213148966</v>
      </c>
      <c r="P14" s="39">
        <f t="shared" si="8"/>
        <v>7211.1969551443317</v>
      </c>
      <c r="Q14" s="7"/>
    </row>
    <row r="15" spans="1:21" s="3" customFormat="1">
      <c r="A15" s="8">
        <v>13</v>
      </c>
      <c r="B15" s="12" t="s">
        <v>12</v>
      </c>
      <c r="C15" s="10">
        <v>3945</v>
      </c>
      <c r="D15" s="11">
        <f t="shared" si="1"/>
        <v>3.1106124318838958E-3</v>
      </c>
      <c r="E15" s="6">
        <v>24</v>
      </c>
      <c r="F15" s="11">
        <f t="shared" si="0"/>
        <v>3.9920159680638719E-3</v>
      </c>
      <c r="G15" s="18">
        <v>116</v>
      </c>
      <c r="H15" s="20">
        <f t="shared" si="2"/>
        <v>1.3691839191709355E-3</v>
      </c>
      <c r="I15" s="19">
        <v>5</v>
      </c>
      <c r="J15" s="11">
        <f t="shared" si="3"/>
        <v>6.5223062875032606E-4</v>
      </c>
      <c r="K15" s="43"/>
      <c r="L15" s="17">
        <f t="shared" si="4"/>
        <v>648.87375329098063</v>
      </c>
      <c r="M15" s="17">
        <f t="shared" si="5"/>
        <v>1249.1017964071855</v>
      </c>
      <c r="N15" s="17">
        <f t="shared" si="6"/>
        <v>285.61176553905716</v>
      </c>
      <c r="O15" s="37">
        <f t="shared" si="7"/>
        <v>204.08296373597702</v>
      </c>
      <c r="P15" s="39">
        <f t="shared" si="8"/>
        <v>2387.6702789732003</v>
      </c>
      <c r="Q15" s="2"/>
    </row>
    <row r="16" spans="1:21" s="3" customFormat="1">
      <c r="A16" s="8">
        <v>14</v>
      </c>
      <c r="B16" s="12" t="s">
        <v>13</v>
      </c>
      <c r="C16" s="10">
        <v>7694</v>
      </c>
      <c r="D16" s="11">
        <f t="shared" si="1"/>
        <v>6.0666798608148779E-3</v>
      </c>
      <c r="E16" s="6">
        <v>11</v>
      </c>
      <c r="F16" s="11">
        <f t="shared" si="0"/>
        <v>1.8296739853626081E-3</v>
      </c>
      <c r="G16" s="18">
        <v>364</v>
      </c>
      <c r="H16" s="20">
        <f t="shared" si="2"/>
        <v>4.2964047118812113E-3</v>
      </c>
      <c r="I16" s="19">
        <v>31</v>
      </c>
      <c r="J16" s="11">
        <f t="shared" si="3"/>
        <v>4.0438298982520219E-3</v>
      </c>
      <c r="K16" s="43"/>
      <c r="L16" s="17">
        <f t="shared" si="4"/>
        <v>1265.5094189659835</v>
      </c>
      <c r="M16" s="17">
        <f t="shared" si="5"/>
        <v>572.50499001996013</v>
      </c>
      <c r="N16" s="17">
        <f t="shared" si="6"/>
        <v>896.23002289842066</v>
      </c>
      <c r="O16" s="37">
        <f t="shared" si="7"/>
        <v>1265.3143751630575</v>
      </c>
      <c r="P16" s="39">
        <f t="shared" si="8"/>
        <v>3999.5588070474223</v>
      </c>
      <c r="Q16" s="2"/>
    </row>
    <row r="17" spans="1:17" s="3" customFormat="1">
      <c r="A17" s="8">
        <v>15</v>
      </c>
      <c r="B17" s="12" t="s">
        <v>14</v>
      </c>
      <c r="C17" s="10">
        <v>15556</v>
      </c>
      <c r="D17" s="11">
        <f t="shared" si="1"/>
        <v>1.2265826867017967E-2</v>
      </c>
      <c r="E17" s="6">
        <v>119</v>
      </c>
      <c r="F17" s="11">
        <f t="shared" si="0"/>
        <v>1.9793745841650032E-2</v>
      </c>
      <c r="G17" s="18">
        <v>1186</v>
      </c>
      <c r="H17" s="20">
        <f t="shared" si="2"/>
        <v>1.3998725242558014E-2</v>
      </c>
      <c r="I17" s="19">
        <v>155</v>
      </c>
      <c r="J17" s="11">
        <f t="shared" si="3"/>
        <v>2.0219149491260111E-2</v>
      </c>
      <c r="K17" s="43"/>
      <c r="L17" s="17">
        <f t="shared" si="4"/>
        <v>2558.6514844599478</v>
      </c>
      <c r="M17" s="17">
        <f t="shared" si="5"/>
        <v>6193.4630738522956</v>
      </c>
      <c r="N17" s="17">
        <f t="shared" si="6"/>
        <v>2920.1340855976018</v>
      </c>
      <c r="O17" s="37">
        <f t="shared" si="7"/>
        <v>6326.5718758152889</v>
      </c>
      <c r="P17" s="39">
        <f t="shared" si="8"/>
        <v>17998.820519725134</v>
      </c>
      <c r="Q17" s="2"/>
    </row>
    <row r="18" spans="1:17" s="3" customFormat="1">
      <c r="A18" s="8">
        <v>16</v>
      </c>
      <c r="B18" s="12" t="s">
        <v>15</v>
      </c>
      <c r="C18" s="10">
        <v>8974</v>
      </c>
      <c r="D18" s="11">
        <f t="shared" si="1"/>
        <v>7.0759533494869657E-3</v>
      </c>
      <c r="E18" s="6">
        <v>56</v>
      </c>
      <c r="F18" s="11">
        <f t="shared" si="0"/>
        <v>9.3147039254823684E-3</v>
      </c>
      <c r="G18" s="18">
        <v>363</v>
      </c>
      <c r="H18" s="20">
        <f t="shared" si="2"/>
        <v>4.2846014022331859E-3</v>
      </c>
      <c r="I18" s="19">
        <v>27</v>
      </c>
      <c r="J18" s="11">
        <f t="shared" si="3"/>
        <v>3.5220453952517611E-3</v>
      </c>
      <c r="K18" s="43"/>
      <c r="L18" s="17">
        <f t="shared" si="4"/>
        <v>1476.0438687029809</v>
      </c>
      <c r="M18" s="17">
        <f t="shared" si="5"/>
        <v>2914.5708582834332</v>
      </c>
      <c r="N18" s="17">
        <f t="shared" si="6"/>
        <v>893.7678525058426</v>
      </c>
      <c r="O18" s="37">
        <f t="shared" si="7"/>
        <v>1102.048004174276</v>
      </c>
      <c r="P18" s="39">
        <f t="shared" si="8"/>
        <v>6386.4305836665326</v>
      </c>
      <c r="Q18" s="2"/>
    </row>
    <row r="19" spans="1:17" s="3" customFormat="1">
      <c r="A19" s="8">
        <v>17</v>
      </c>
      <c r="B19" s="12" t="s">
        <v>16</v>
      </c>
      <c r="C19" s="16">
        <v>5252</v>
      </c>
      <c r="D19" s="11">
        <f t="shared" si="1"/>
        <v>4.14117528320766E-3</v>
      </c>
      <c r="E19" s="6">
        <v>4</v>
      </c>
      <c r="F19" s="11">
        <f t="shared" si="0"/>
        <v>6.6533599467731206E-4</v>
      </c>
      <c r="G19" s="18">
        <v>192</v>
      </c>
      <c r="H19" s="20">
        <f t="shared" si="2"/>
        <v>2.2662354524208587E-3</v>
      </c>
      <c r="I19" s="19">
        <v>11</v>
      </c>
      <c r="J19" s="11">
        <f t="shared" si="3"/>
        <v>1.4349073832507174E-3</v>
      </c>
      <c r="K19" s="43"/>
      <c r="L19" s="17">
        <f t="shared" si="4"/>
        <v>863.84916407711785</v>
      </c>
      <c r="M19" s="17">
        <f t="shared" si="5"/>
        <v>208.18363273453093</v>
      </c>
      <c r="N19" s="17">
        <f t="shared" si="6"/>
        <v>472.73671537499115</v>
      </c>
      <c r="O19" s="37">
        <f t="shared" si="7"/>
        <v>448.98252021914948</v>
      </c>
      <c r="P19" s="39">
        <f t="shared" si="8"/>
        <v>1993.7520324057896</v>
      </c>
      <c r="Q19" s="2"/>
    </row>
    <row r="20" spans="1:17" s="3" customFormat="1">
      <c r="A20" s="8">
        <v>18</v>
      </c>
      <c r="B20" s="12" t="s">
        <v>17</v>
      </c>
      <c r="C20" s="10">
        <v>4634</v>
      </c>
      <c r="D20" s="11">
        <f t="shared" si="1"/>
        <v>3.653885426958168E-3</v>
      </c>
      <c r="E20" s="6">
        <v>8</v>
      </c>
      <c r="F20" s="11">
        <f t="shared" si="0"/>
        <v>1.3306719893546241E-3</v>
      </c>
      <c r="G20" s="18">
        <v>161</v>
      </c>
      <c r="H20" s="20">
        <f t="shared" si="2"/>
        <v>1.9003328533320743E-3</v>
      </c>
      <c r="I20" s="19">
        <v>19</v>
      </c>
      <c r="J20" s="11">
        <f t="shared" si="3"/>
        <v>2.4784763892512392E-3</v>
      </c>
      <c r="K20" s="43"/>
      <c r="L20" s="17">
        <f t="shared" si="4"/>
        <v>762.2005000634739</v>
      </c>
      <c r="M20" s="17">
        <f t="shared" si="5"/>
        <v>416.36726546906186</v>
      </c>
      <c r="N20" s="17">
        <f t="shared" si="6"/>
        <v>396.40943320507068</v>
      </c>
      <c r="O20" s="37">
        <f t="shared" si="7"/>
        <v>775.51526219671268</v>
      </c>
      <c r="P20" s="39">
        <f t="shared" si="8"/>
        <v>2350.4924609343188</v>
      </c>
      <c r="Q20" s="2"/>
    </row>
    <row r="21" spans="1:17" s="3" customFormat="1">
      <c r="A21" s="8">
        <v>19</v>
      </c>
      <c r="B21" s="12" t="s">
        <v>18</v>
      </c>
      <c r="C21" s="10">
        <v>4549</v>
      </c>
      <c r="D21" s="11">
        <f t="shared" si="1"/>
        <v>3.5868633593510372E-3</v>
      </c>
      <c r="E21" s="6">
        <v>14</v>
      </c>
      <c r="F21" s="11">
        <f t="shared" si="0"/>
        <v>2.3286759813705921E-3</v>
      </c>
      <c r="G21" s="18">
        <v>196</v>
      </c>
      <c r="H21" s="20">
        <f t="shared" si="2"/>
        <v>2.31344869101296E-3</v>
      </c>
      <c r="I21" s="19">
        <v>11</v>
      </c>
      <c r="J21" s="11">
        <f t="shared" si="3"/>
        <v>1.4349073832507174E-3</v>
      </c>
      <c r="K21" s="43"/>
      <c r="L21" s="17">
        <f t="shared" si="4"/>
        <v>748.21969676062633</v>
      </c>
      <c r="M21" s="17">
        <f t="shared" si="5"/>
        <v>728.64271457085829</v>
      </c>
      <c r="N21" s="17">
        <f t="shared" si="6"/>
        <v>482.58539694530344</v>
      </c>
      <c r="O21" s="37">
        <f t="shared" si="7"/>
        <v>448.98252021914948</v>
      </c>
      <c r="P21" s="39">
        <f t="shared" si="8"/>
        <v>2408.4303284959374</v>
      </c>
      <c r="Q21" s="2"/>
    </row>
    <row r="22" spans="1:17" s="3" customFormat="1">
      <c r="A22" s="8">
        <v>20</v>
      </c>
      <c r="B22" s="12" t="s">
        <v>19</v>
      </c>
      <c r="C22" s="10">
        <v>4760</v>
      </c>
      <c r="D22" s="11">
        <f t="shared" si="1"/>
        <v>3.7532357859993266E-3</v>
      </c>
      <c r="E22" s="6">
        <v>7</v>
      </c>
      <c r="F22" s="11">
        <f t="shared" si="0"/>
        <v>1.164337990685296E-3</v>
      </c>
      <c r="G22" s="18">
        <v>210</v>
      </c>
      <c r="H22" s="20">
        <f t="shared" si="2"/>
        <v>2.4786950260853144E-3</v>
      </c>
      <c r="I22" s="19">
        <v>25</v>
      </c>
      <c r="J22" s="11">
        <f t="shared" si="3"/>
        <v>3.2611531437516305E-3</v>
      </c>
      <c r="K22" s="43"/>
      <c r="L22" s="17">
        <f t="shared" si="4"/>
        <v>782.92498495945949</v>
      </c>
      <c r="M22" s="17">
        <f t="shared" si="5"/>
        <v>364.32135728542914</v>
      </c>
      <c r="N22" s="17">
        <f t="shared" si="6"/>
        <v>517.05578244139656</v>
      </c>
      <c r="O22" s="37">
        <f t="shared" si="7"/>
        <v>1020.4148186798852</v>
      </c>
      <c r="P22" s="39">
        <f t="shared" si="8"/>
        <v>2684.7169433661702</v>
      </c>
      <c r="Q22" s="2"/>
    </row>
    <row r="23" spans="1:17" s="3" customFormat="1">
      <c r="A23" s="8">
        <v>21</v>
      </c>
      <c r="B23" s="12" t="s">
        <v>20</v>
      </c>
      <c r="C23" s="14">
        <v>13770</v>
      </c>
      <c r="D23" s="11">
        <f t="shared" si="1"/>
        <v>1.0857574952355195E-2</v>
      </c>
      <c r="E23" s="6">
        <v>15</v>
      </c>
      <c r="F23" s="11">
        <f t="shared" si="0"/>
        <v>2.4950099800399202E-3</v>
      </c>
      <c r="G23" s="18">
        <v>860</v>
      </c>
      <c r="H23" s="20">
        <f t="shared" si="2"/>
        <v>1.0150846297301763E-2</v>
      </c>
      <c r="I23" s="19">
        <v>106</v>
      </c>
      <c r="J23" s="11">
        <f t="shared" si="3"/>
        <v>1.3827289329506914E-2</v>
      </c>
      <c r="K23" s="43"/>
      <c r="L23" s="17">
        <f t="shared" si="4"/>
        <v>2264.8901350612937</v>
      </c>
      <c r="M23" s="17">
        <f t="shared" si="5"/>
        <v>780.68862275449101</v>
      </c>
      <c r="N23" s="17">
        <f t="shared" si="6"/>
        <v>2117.4665376171479</v>
      </c>
      <c r="O23" s="37">
        <f t="shared" si="7"/>
        <v>4326.5588312027139</v>
      </c>
      <c r="P23" s="39">
        <f t="shared" si="8"/>
        <v>9489.604126635646</v>
      </c>
      <c r="Q23" s="2"/>
    </row>
    <row r="24" spans="1:17" s="3" customFormat="1">
      <c r="A24" s="8">
        <v>22</v>
      </c>
      <c r="B24" s="12" t="s">
        <v>21</v>
      </c>
      <c r="C24" s="10">
        <v>4453</v>
      </c>
      <c r="D24" s="11">
        <f t="shared" si="1"/>
        <v>3.5111678477006305E-3</v>
      </c>
      <c r="E24" s="6">
        <v>36</v>
      </c>
      <c r="F24" s="11">
        <f t="shared" si="0"/>
        <v>5.9880239520958087E-3</v>
      </c>
      <c r="G24" s="18">
        <v>131</v>
      </c>
      <c r="H24" s="20">
        <f t="shared" si="2"/>
        <v>1.5462335638913151E-3</v>
      </c>
      <c r="I24" s="19">
        <v>20</v>
      </c>
      <c r="J24" s="11">
        <f t="shared" si="3"/>
        <v>2.6089225150013043E-3</v>
      </c>
      <c r="K24" s="43"/>
      <c r="L24" s="17">
        <f t="shared" si="4"/>
        <v>732.42961303035156</v>
      </c>
      <c r="M24" s="17">
        <f t="shared" si="5"/>
        <v>1873.6526946107786</v>
      </c>
      <c r="N24" s="17">
        <f t="shared" si="6"/>
        <v>322.54432142772833</v>
      </c>
      <c r="O24" s="37">
        <f t="shared" si="7"/>
        <v>816.33185494390807</v>
      </c>
      <c r="P24" s="39">
        <f t="shared" si="8"/>
        <v>3744.9584840127668</v>
      </c>
      <c r="Q24" s="2"/>
    </row>
    <row r="25" spans="1:17" s="3" customFormat="1">
      <c r="A25" s="8">
        <v>23</v>
      </c>
      <c r="B25" s="12" t="s">
        <v>22</v>
      </c>
      <c r="C25" s="14">
        <v>6941</v>
      </c>
      <c r="D25" s="11">
        <f t="shared" si="1"/>
        <v>5.4729431913070016E-3</v>
      </c>
      <c r="E25" s="6">
        <v>61</v>
      </c>
      <c r="F25" s="11">
        <f t="shared" si="0"/>
        <v>1.0146373918829008E-2</v>
      </c>
      <c r="G25" s="18">
        <v>280</v>
      </c>
      <c r="H25" s="20">
        <f t="shared" si="2"/>
        <v>3.3049267014470859E-3</v>
      </c>
      <c r="I25" s="19">
        <v>34</v>
      </c>
      <c r="J25" s="11">
        <f t="shared" si="3"/>
        <v>4.435168275502218E-3</v>
      </c>
      <c r="K25" s="43"/>
      <c r="L25" s="17">
        <f t="shared" si="4"/>
        <v>1141.6559497066405</v>
      </c>
      <c r="M25" s="17">
        <f t="shared" si="5"/>
        <v>3174.8003992015965</v>
      </c>
      <c r="N25" s="17">
        <f t="shared" si="6"/>
        <v>689.40770992186208</v>
      </c>
      <c r="O25" s="37">
        <f t="shared" si="7"/>
        <v>1387.764153404644</v>
      </c>
      <c r="P25" s="39">
        <f t="shared" si="8"/>
        <v>6393.6282122347438</v>
      </c>
      <c r="Q25" s="2"/>
    </row>
    <row r="26" spans="1:17" s="3" customFormat="1">
      <c r="A26" s="8">
        <v>24</v>
      </c>
      <c r="B26" s="12" t="s">
        <v>23</v>
      </c>
      <c r="C26" s="10">
        <v>28837</v>
      </c>
      <c r="D26" s="11">
        <f t="shared" si="1"/>
        <v>2.2737827806903903E-2</v>
      </c>
      <c r="E26" s="6">
        <v>196</v>
      </c>
      <c r="F26" s="11">
        <f t="shared" si="0"/>
        <v>3.2601463739188291E-2</v>
      </c>
      <c r="G26" s="18">
        <v>1975</v>
      </c>
      <c r="H26" s="20">
        <f t="shared" si="2"/>
        <v>2.3311536554849979E-2</v>
      </c>
      <c r="I26" s="19">
        <v>167</v>
      </c>
      <c r="J26" s="11">
        <f t="shared" si="3"/>
        <v>2.1784503000260892E-2</v>
      </c>
      <c r="K26" s="43"/>
      <c r="L26" s="17">
        <f t="shared" si="4"/>
        <v>4743.1108805201538</v>
      </c>
      <c r="M26" s="17">
        <f t="shared" si="5"/>
        <v>10200.998003992016</v>
      </c>
      <c r="N26" s="17">
        <f t="shared" si="6"/>
        <v>4862.7865253417058</v>
      </c>
      <c r="O26" s="37">
        <f t="shared" si="7"/>
        <v>6816.3709887816331</v>
      </c>
      <c r="P26" s="39">
        <f t="shared" si="8"/>
        <v>26623.266398635507</v>
      </c>
      <c r="Q26" s="2"/>
    </row>
    <row r="27" spans="1:17" s="3" customFormat="1">
      <c r="A27" s="8">
        <v>25</v>
      </c>
      <c r="B27" s="12" t="s">
        <v>24</v>
      </c>
      <c r="C27" s="10">
        <v>16591</v>
      </c>
      <c r="D27" s="11">
        <f t="shared" si="1"/>
        <v>1.3081919101998914E-2</v>
      </c>
      <c r="E27" s="6">
        <v>77</v>
      </c>
      <c r="F27" s="11">
        <f t="shared" si="0"/>
        <v>1.2807717897538257E-2</v>
      </c>
      <c r="G27" s="18">
        <v>685</v>
      </c>
      <c r="H27" s="20">
        <f t="shared" si="2"/>
        <v>8.085267108897334E-3</v>
      </c>
      <c r="I27" s="19">
        <v>51</v>
      </c>
      <c r="J27" s="11">
        <f t="shared" si="3"/>
        <v>6.6527524132533261E-3</v>
      </c>
      <c r="K27" s="43"/>
      <c r="L27" s="17">
        <f t="shared" si="4"/>
        <v>2728.8883246769733</v>
      </c>
      <c r="M27" s="17">
        <f t="shared" si="5"/>
        <v>4007.5349301397205</v>
      </c>
      <c r="N27" s="17">
        <f t="shared" si="6"/>
        <v>1686.586718915984</v>
      </c>
      <c r="O27" s="37">
        <f t="shared" si="7"/>
        <v>2081.646230106966</v>
      </c>
      <c r="P27" s="39">
        <f t="shared" si="8"/>
        <v>10504.656203839644</v>
      </c>
      <c r="Q27" s="2"/>
    </row>
    <row r="28" spans="1:17" s="3" customFormat="1">
      <c r="A28" s="8">
        <v>26</v>
      </c>
      <c r="B28" s="9" t="s">
        <v>25</v>
      </c>
      <c r="C28" s="10">
        <v>199870</v>
      </c>
      <c r="D28" s="11">
        <f t="shared" si="1"/>
        <v>0.15759647826632048</v>
      </c>
      <c r="E28" s="6">
        <v>1449</v>
      </c>
      <c r="F28" s="11">
        <f t="shared" si="0"/>
        <v>0.2410179640718563</v>
      </c>
      <c r="G28" s="18">
        <v>20218</v>
      </c>
      <c r="H28" s="20">
        <f t="shared" si="2"/>
        <v>0.23863931446377565</v>
      </c>
      <c r="I28" s="19">
        <v>1560</v>
      </c>
      <c r="J28" s="11">
        <f t="shared" si="3"/>
        <v>0.20349595617010174</v>
      </c>
      <c r="K28" s="43"/>
      <c r="L28" s="17">
        <f t="shared" si="4"/>
        <v>32874.625366354448</v>
      </c>
      <c r="M28" s="17">
        <f t="shared" si="5"/>
        <v>75414.520958083842</v>
      </c>
      <c r="N28" s="17">
        <f t="shared" si="6"/>
        <v>49780.160997143597</v>
      </c>
      <c r="O28" s="37">
        <f t="shared" si="7"/>
        <v>63673.884685624835</v>
      </c>
      <c r="P28" s="39">
        <f t="shared" si="8"/>
        <v>221743.1920072067</v>
      </c>
      <c r="Q28" s="2"/>
    </row>
    <row r="29" spans="1:17" s="3" customFormat="1">
      <c r="A29" s="8">
        <v>27</v>
      </c>
      <c r="B29" s="12" t="s">
        <v>26</v>
      </c>
      <c r="C29" s="10">
        <v>4501</v>
      </c>
      <c r="D29" s="11">
        <f t="shared" si="1"/>
        <v>3.5490156035258339E-3</v>
      </c>
      <c r="E29" s="6">
        <v>15</v>
      </c>
      <c r="F29" s="11">
        <f t="shared" si="0"/>
        <v>2.4950099800399202E-3</v>
      </c>
      <c r="G29" s="18">
        <v>178</v>
      </c>
      <c r="H29" s="20">
        <f t="shared" si="2"/>
        <v>2.1009891173485043E-3</v>
      </c>
      <c r="I29" s="19">
        <v>12</v>
      </c>
      <c r="J29" s="11">
        <f t="shared" si="3"/>
        <v>1.5653535090007827E-3</v>
      </c>
      <c r="K29" s="43"/>
      <c r="L29" s="17">
        <f t="shared" si="4"/>
        <v>740.32465489548895</v>
      </c>
      <c r="M29" s="17">
        <f t="shared" si="5"/>
        <v>780.68862275449101</v>
      </c>
      <c r="N29" s="17">
        <f t="shared" si="6"/>
        <v>438.26632987889798</v>
      </c>
      <c r="O29" s="37">
        <f t="shared" si="7"/>
        <v>489.79911296634492</v>
      </c>
      <c r="P29" s="39">
        <f t="shared" si="8"/>
        <v>2449.078720495223</v>
      </c>
      <c r="Q29" s="2"/>
    </row>
    <row r="30" spans="1:17" s="3" customFormat="1">
      <c r="A30" s="8">
        <v>28</v>
      </c>
      <c r="B30" s="12" t="s">
        <v>27</v>
      </c>
      <c r="C30" s="10">
        <v>8432</v>
      </c>
      <c r="D30" s="11">
        <f t="shared" si="1"/>
        <v>6.6485891066273787E-3</v>
      </c>
      <c r="E30" s="6">
        <v>92</v>
      </c>
      <c r="F30" s="11">
        <f t="shared" si="0"/>
        <v>1.5302727877578177E-2</v>
      </c>
      <c r="G30" s="18">
        <v>333</v>
      </c>
      <c r="H30" s="20">
        <f t="shared" si="2"/>
        <v>3.9305021127924271E-3</v>
      </c>
      <c r="I30" s="19">
        <v>25</v>
      </c>
      <c r="J30" s="11">
        <f t="shared" si="3"/>
        <v>3.2611531437516305E-3</v>
      </c>
      <c r="K30" s="43"/>
      <c r="L30" s="17">
        <f t="shared" si="4"/>
        <v>1386.8956876424711</v>
      </c>
      <c r="M30" s="17">
        <f t="shared" si="5"/>
        <v>4788.2235528942119</v>
      </c>
      <c r="N30" s="17">
        <f t="shared" si="6"/>
        <v>819.90274072850025</v>
      </c>
      <c r="O30" s="37">
        <f t="shared" si="7"/>
        <v>1020.4148186798852</v>
      </c>
      <c r="P30" s="39">
        <f t="shared" si="8"/>
        <v>8015.4367999450678</v>
      </c>
      <c r="Q30" s="2"/>
    </row>
    <row r="31" spans="1:17" s="3" customFormat="1">
      <c r="A31" s="8">
        <v>29</v>
      </c>
      <c r="B31" s="12" t="s">
        <v>28</v>
      </c>
      <c r="C31" s="10">
        <v>5252</v>
      </c>
      <c r="D31" s="11">
        <f t="shared" si="1"/>
        <v>4.14117528320766E-3</v>
      </c>
      <c r="E31" s="6">
        <v>25</v>
      </c>
      <c r="F31" s="11">
        <f t="shared" si="0"/>
        <v>4.1583499667332E-3</v>
      </c>
      <c r="G31" s="18">
        <v>317</v>
      </c>
      <c r="H31" s="20">
        <f t="shared" si="2"/>
        <v>3.7416491584240223E-3</v>
      </c>
      <c r="I31" s="19">
        <v>53</v>
      </c>
      <c r="J31" s="11">
        <f t="shared" si="3"/>
        <v>6.9136446647534572E-3</v>
      </c>
      <c r="K31" s="43"/>
      <c r="L31" s="17">
        <f t="shared" si="4"/>
        <v>863.84916407711785</v>
      </c>
      <c r="M31" s="17">
        <f t="shared" si="5"/>
        <v>1301.1477045908182</v>
      </c>
      <c r="N31" s="17">
        <f t="shared" si="6"/>
        <v>780.50801444725107</v>
      </c>
      <c r="O31" s="37">
        <f t="shared" si="7"/>
        <v>2163.279415601357</v>
      </c>
      <c r="P31" s="39">
        <f t="shared" si="8"/>
        <v>5108.7842987165441</v>
      </c>
      <c r="Q31" s="2"/>
    </row>
    <row r="32" spans="1:17" s="3" customFormat="1">
      <c r="A32" s="8">
        <v>30</v>
      </c>
      <c r="B32" s="12" t="s">
        <v>29</v>
      </c>
      <c r="C32" s="10">
        <v>36450</v>
      </c>
      <c r="D32" s="11">
        <f t="shared" si="1"/>
        <v>2.8740639579763753E-2</v>
      </c>
      <c r="E32" s="6">
        <v>182</v>
      </c>
      <c r="F32" s="11">
        <f t="shared" si="0"/>
        <v>3.0272787757817696E-2</v>
      </c>
      <c r="G32" s="18">
        <v>2796</v>
      </c>
      <c r="H32" s="20">
        <f t="shared" si="2"/>
        <v>3.3002053775878754E-2</v>
      </c>
      <c r="I32" s="19">
        <v>252</v>
      </c>
      <c r="J32" s="11">
        <f t="shared" si="3"/>
        <v>3.2872423689016439E-2</v>
      </c>
      <c r="K32" s="43"/>
      <c r="L32" s="17">
        <f t="shared" si="4"/>
        <v>5995.2974163387189</v>
      </c>
      <c r="M32" s="17">
        <f t="shared" si="5"/>
        <v>9472.3552894211571</v>
      </c>
      <c r="N32" s="17">
        <f t="shared" si="6"/>
        <v>6884.2284176483081</v>
      </c>
      <c r="O32" s="37">
        <f t="shared" si="7"/>
        <v>10285.781372293244</v>
      </c>
      <c r="P32" s="39">
        <f t="shared" si="8"/>
        <v>32637.662495701428</v>
      </c>
      <c r="Q32" s="2"/>
    </row>
    <row r="33" spans="1:17" s="3" customFormat="1">
      <c r="A33" s="8">
        <v>31</v>
      </c>
      <c r="B33" s="12" t="s">
        <v>30</v>
      </c>
      <c r="C33" s="10">
        <v>6901</v>
      </c>
      <c r="D33" s="11">
        <f t="shared" si="1"/>
        <v>5.4414033947859982E-3</v>
      </c>
      <c r="E33" s="6">
        <v>3</v>
      </c>
      <c r="F33" s="11">
        <f t="shared" si="0"/>
        <v>4.9900199600798399E-4</v>
      </c>
      <c r="G33" s="18">
        <v>248</v>
      </c>
      <c r="H33" s="20">
        <f t="shared" si="2"/>
        <v>2.9272207927102758E-3</v>
      </c>
      <c r="I33" s="19">
        <v>12</v>
      </c>
      <c r="J33" s="11">
        <f t="shared" si="3"/>
        <v>1.5653535090007827E-3</v>
      </c>
      <c r="K33" s="43"/>
      <c r="L33" s="17">
        <f t="shared" si="4"/>
        <v>1135.0767481523592</v>
      </c>
      <c r="M33" s="17">
        <f t="shared" si="5"/>
        <v>156.13772455089818</v>
      </c>
      <c r="N33" s="17">
        <f t="shared" si="6"/>
        <v>610.6182573593635</v>
      </c>
      <c r="O33" s="37">
        <f t="shared" si="7"/>
        <v>489.79911296634492</v>
      </c>
      <c r="P33" s="39">
        <f t="shared" si="8"/>
        <v>2391.6318430289657</v>
      </c>
      <c r="Q33" s="2"/>
    </row>
    <row r="34" spans="1:17" s="4" customFormat="1">
      <c r="A34" s="8">
        <v>32</v>
      </c>
      <c r="B34" s="12" t="s">
        <v>31</v>
      </c>
      <c r="C34" s="10">
        <v>10819</v>
      </c>
      <c r="D34" s="11">
        <f t="shared" si="1"/>
        <v>8.5307264640182168E-3</v>
      </c>
      <c r="E34" s="6">
        <v>51</v>
      </c>
      <c r="F34" s="11">
        <f t="shared" si="0"/>
        <v>8.4830339321357289E-3</v>
      </c>
      <c r="G34" s="18">
        <v>980</v>
      </c>
      <c r="H34" s="20">
        <f t="shared" si="2"/>
        <v>1.15672434550648E-2</v>
      </c>
      <c r="I34" s="19">
        <v>117</v>
      </c>
      <c r="J34" s="11">
        <f t="shared" si="3"/>
        <v>1.5262196712757631E-2</v>
      </c>
      <c r="K34" s="43"/>
      <c r="L34" s="17">
        <f t="shared" si="4"/>
        <v>1779.5095403942</v>
      </c>
      <c r="M34" s="17">
        <f t="shared" si="5"/>
        <v>2654.3413173652698</v>
      </c>
      <c r="N34" s="17">
        <f t="shared" si="6"/>
        <v>2412.9269847265173</v>
      </c>
      <c r="O34" s="37">
        <f t="shared" si="7"/>
        <v>4775.5413514218626</v>
      </c>
      <c r="P34" s="39">
        <f t="shared" si="8"/>
        <v>11622.31919390785</v>
      </c>
      <c r="Q34" s="2"/>
    </row>
    <row r="35" spans="1:17" s="3" customFormat="1">
      <c r="A35" s="8">
        <v>33</v>
      </c>
      <c r="B35" s="12" t="s">
        <v>32</v>
      </c>
      <c r="C35" s="10">
        <v>10036</v>
      </c>
      <c r="D35" s="11">
        <f t="shared" ref="D35:D66" si="9">C35/$D$2</f>
        <v>7.9133349471195887E-3</v>
      </c>
      <c r="E35" s="6">
        <v>30</v>
      </c>
      <c r="F35" s="11">
        <f t="shared" ref="F35:F66" si="10">E35/$E$1</f>
        <v>4.9900199600798403E-3</v>
      </c>
      <c r="G35" s="18">
        <v>484</v>
      </c>
      <c r="H35" s="20">
        <f t="shared" si="2"/>
        <v>5.7128018696442481E-3</v>
      </c>
      <c r="I35" s="19">
        <v>51</v>
      </c>
      <c r="J35" s="11">
        <f t="shared" si="3"/>
        <v>6.6527524132533261E-3</v>
      </c>
      <c r="K35" s="43"/>
      <c r="L35" s="17">
        <f t="shared" si="4"/>
        <v>1650.7216699691462</v>
      </c>
      <c r="M35" s="17">
        <f t="shared" si="5"/>
        <v>1561.377245508982</v>
      </c>
      <c r="N35" s="17">
        <f t="shared" si="6"/>
        <v>1191.6904700077901</v>
      </c>
      <c r="O35" s="37">
        <f t="shared" si="7"/>
        <v>2081.646230106966</v>
      </c>
      <c r="P35" s="39">
        <f t="shared" si="8"/>
        <v>6485.4356155928845</v>
      </c>
      <c r="Q35" s="2"/>
    </row>
    <row r="36" spans="1:17" s="3" customFormat="1">
      <c r="A36" s="8">
        <v>34</v>
      </c>
      <c r="B36" s="12" t="s">
        <v>33</v>
      </c>
      <c r="C36" s="10">
        <v>5538</v>
      </c>
      <c r="D36" s="11">
        <f t="shared" si="9"/>
        <v>4.3666848283328303E-3</v>
      </c>
      <c r="E36" s="6">
        <v>12</v>
      </c>
      <c r="F36" s="11">
        <f t="shared" si="10"/>
        <v>1.996007984031936E-3</v>
      </c>
      <c r="G36" s="18">
        <v>188</v>
      </c>
      <c r="H36" s="20">
        <f t="shared" si="2"/>
        <v>2.2190222138287574E-3</v>
      </c>
      <c r="I36" s="19">
        <v>12</v>
      </c>
      <c r="J36" s="11">
        <f t="shared" si="3"/>
        <v>1.5653535090007827E-3</v>
      </c>
      <c r="K36" s="43"/>
      <c r="L36" s="17">
        <f t="shared" si="4"/>
        <v>910.89045519022841</v>
      </c>
      <c r="M36" s="17">
        <f t="shared" si="5"/>
        <v>624.55089820359274</v>
      </c>
      <c r="N36" s="17">
        <f t="shared" si="6"/>
        <v>462.8880338046788</v>
      </c>
      <c r="O36" s="37">
        <f t="shared" si="7"/>
        <v>489.79911296634492</v>
      </c>
      <c r="P36" s="39">
        <f t="shared" si="8"/>
        <v>2488.1285001648448</v>
      </c>
      <c r="Q36" s="2"/>
    </row>
    <row r="37" spans="1:17" s="3" customFormat="1">
      <c r="A37" s="8">
        <v>35</v>
      </c>
      <c r="B37" s="12" t="s">
        <v>34</v>
      </c>
      <c r="C37" s="14">
        <v>6978</v>
      </c>
      <c r="D37" s="11">
        <f t="shared" si="9"/>
        <v>5.502117503088929E-3</v>
      </c>
      <c r="E37" s="6">
        <v>50</v>
      </c>
      <c r="F37" s="11">
        <f t="shared" si="10"/>
        <v>8.3166999334664E-3</v>
      </c>
      <c r="G37" s="18">
        <v>366</v>
      </c>
      <c r="H37" s="20">
        <f t="shared" si="2"/>
        <v>4.3200113311772622E-3</v>
      </c>
      <c r="I37" s="19">
        <v>51</v>
      </c>
      <c r="J37" s="11">
        <f t="shared" si="3"/>
        <v>6.6527524132533261E-3</v>
      </c>
      <c r="K37" s="43"/>
      <c r="L37" s="17">
        <f t="shared" si="4"/>
        <v>1147.7417111443506</v>
      </c>
      <c r="M37" s="17">
        <f t="shared" si="5"/>
        <v>2602.2954091816364</v>
      </c>
      <c r="N37" s="17">
        <f t="shared" si="6"/>
        <v>901.15436368357689</v>
      </c>
      <c r="O37" s="37">
        <f t="shared" si="7"/>
        <v>2081.646230106966</v>
      </c>
      <c r="P37" s="39">
        <f t="shared" si="8"/>
        <v>6732.8377141165302</v>
      </c>
      <c r="Q37" s="2"/>
    </row>
    <row r="38" spans="1:17" s="3" customFormat="1">
      <c r="A38" s="8">
        <v>36</v>
      </c>
      <c r="B38" s="12" t="s">
        <v>35</v>
      </c>
      <c r="C38" s="14">
        <v>5353</v>
      </c>
      <c r="D38" s="11">
        <f t="shared" si="9"/>
        <v>4.2208132694231924E-3</v>
      </c>
      <c r="E38" s="6">
        <v>9</v>
      </c>
      <c r="F38" s="11">
        <f t="shared" si="10"/>
        <v>1.4970059880239522E-3</v>
      </c>
      <c r="G38" s="18">
        <v>296</v>
      </c>
      <c r="H38" s="20">
        <f t="shared" si="2"/>
        <v>3.4937796558154907E-3</v>
      </c>
      <c r="I38" s="19">
        <v>27</v>
      </c>
      <c r="J38" s="11">
        <f t="shared" si="3"/>
        <v>3.5220453952517611E-3</v>
      </c>
      <c r="K38" s="43"/>
      <c r="L38" s="17">
        <f t="shared" si="4"/>
        <v>880.46164800167799</v>
      </c>
      <c r="M38" s="17">
        <f t="shared" si="5"/>
        <v>468.41317365269464</v>
      </c>
      <c r="N38" s="17">
        <f t="shared" si="6"/>
        <v>728.80243620311137</v>
      </c>
      <c r="O38" s="37">
        <f t="shared" si="7"/>
        <v>1102.048004174276</v>
      </c>
      <c r="P38" s="39">
        <f t="shared" si="8"/>
        <v>3179.7252620317604</v>
      </c>
      <c r="Q38" s="2"/>
    </row>
    <row r="39" spans="1:17" s="3" customFormat="1">
      <c r="A39" s="8">
        <v>37</v>
      </c>
      <c r="B39" s="12" t="s">
        <v>36</v>
      </c>
      <c r="C39" s="10">
        <v>7542</v>
      </c>
      <c r="D39" s="11">
        <f t="shared" si="9"/>
        <v>5.9468286340350679E-3</v>
      </c>
      <c r="E39" s="6">
        <v>21</v>
      </c>
      <c r="F39" s="11">
        <f t="shared" si="10"/>
        <v>3.4930139720558881E-3</v>
      </c>
      <c r="G39" s="18">
        <v>307</v>
      </c>
      <c r="H39" s="20">
        <f t="shared" si="2"/>
        <v>3.6236160619437692E-3</v>
      </c>
      <c r="I39" s="19">
        <v>30</v>
      </c>
      <c r="J39" s="11">
        <f t="shared" si="3"/>
        <v>3.9133837725019568E-3</v>
      </c>
      <c r="K39" s="43"/>
      <c r="L39" s="17">
        <f t="shared" si="4"/>
        <v>1240.5084530597151</v>
      </c>
      <c r="M39" s="17">
        <f t="shared" si="5"/>
        <v>1092.9640718562873</v>
      </c>
      <c r="N39" s="17">
        <f t="shared" si="6"/>
        <v>755.88631052147025</v>
      </c>
      <c r="O39" s="37">
        <f t="shared" si="7"/>
        <v>1224.4977824158623</v>
      </c>
      <c r="P39" s="39">
        <f t="shared" si="8"/>
        <v>4313.8566178533347</v>
      </c>
      <c r="Q39" s="2"/>
    </row>
    <row r="40" spans="1:17" s="3" customFormat="1">
      <c r="A40" s="8">
        <v>38</v>
      </c>
      <c r="B40" s="12" t="s">
        <v>37</v>
      </c>
      <c r="C40" s="10">
        <v>9038</v>
      </c>
      <c r="D40" s="11">
        <f t="shared" si="9"/>
        <v>7.1264170239205699E-3</v>
      </c>
      <c r="E40" s="6">
        <v>33</v>
      </c>
      <c r="F40" s="11">
        <f t="shared" si="10"/>
        <v>5.4890219560878245E-3</v>
      </c>
      <c r="G40" s="18">
        <v>512</v>
      </c>
      <c r="H40" s="20">
        <f t="shared" si="2"/>
        <v>6.0432945397889569E-3</v>
      </c>
      <c r="I40" s="19">
        <v>75</v>
      </c>
      <c r="J40" s="11">
        <f t="shared" si="3"/>
        <v>9.7834594312548925E-3</v>
      </c>
      <c r="K40" s="43"/>
      <c r="L40" s="17">
        <f t="shared" si="4"/>
        <v>1486.5705911898308</v>
      </c>
      <c r="M40" s="17">
        <f t="shared" si="5"/>
        <v>1717.5149700598804</v>
      </c>
      <c r="N40" s="17">
        <f t="shared" si="6"/>
        <v>1260.6312409999764</v>
      </c>
      <c r="O40" s="37">
        <f t="shared" si="7"/>
        <v>3061.2444560396557</v>
      </c>
      <c r="P40" s="39">
        <f t="shared" si="8"/>
        <v>7525.9612582893442</v>
      </c>
      <c r="Q40" s="2"/>
    </row>
    <row r="41" spans="1:17" s="3" customFormat="1">
      <c r="A41" s="8">
        <v>39</v>
      </c>
      <c r="B41" s="12" t="s">
        <v>38</v>
      </c>
      <c r="C41" s="10">
        <v>4247</v>
      </c>
      <c r="D41" s="11">
        <f t="shared" si="9"/>
        <v>3.3487378956174665E-3</v>
      </c>
      <c r="E41" s="6">
        <v>4</v>
      </c>
      <c r="F41" s="11">
        <f t="shared" si="10"/>
        <v>6.6533599467731206E-4</v>
      </c>
      <c r="G41" s="18">
        <v>166</v>
      </c>
      <c r="H41" s="20">
        <f t="shared" si="2"/>
        <v>1.9593494015722008E-3</v>
      </c>
      <c r="I41" s="19">
        <v>12</v>
      </c>
      <c r="J41" s="11">
        <f t="shared" si="3"/>
        <v>1.5653535090007827E-3</v>
      </c>
      <c r="K41" s="43"/>
      <c r="L41" s="17">
        <f t="shared" si="4"/>
        <v>698.54672502580354</v>
      </c>
      <c r="M41" s="17">
        <f t="shared" si="5"/>
        <v>208.18363273453093</v>
      </c>
      <c r="N41" s="17">
        <f t="shared" si="6"/>
        <v>408.72028516796109</v>
      </c>
      <c r="O41" s="37">
        <f t="shared" si="7"/>
        <v>489.79911296634492</v>
      </c>
      <c r="P41" s="39">
        <f t="shared" si="8"/>
        <v>1805.2497558946404</v>
      </c>
      <c r="Q41" s="2"/>
    </row>
    <row r="42" spans="1:17" s="3" customFormat="1">
      <c r="A42" s="8">
        <v>40</v>
      </c>
      <c r="B42" s="12" t="s">
        <v>39</v>
      </c>
      <c r="C42" s="10">
        <v>11749</v>
      </c>
      <c r="D42" s="11">
        <f t="shared" si="9"/>
        <v>9.264026733131531E-3</v>
      </c>
      <c r="E42" s="6">
        <v>43</v>
      </c>
      <c r="F42" s="11">
        <f t="shared" si="10"/>
        <v>7.1523619427811044E-3</v>
      </c>
      <c r="G42" s="18">
        <v>703</v>
      </c>
      <c r="H42" s="20">
        <f t="shared" si="2"/>
        <v>8.2977266825617901E-3</v>
      </c>
      <c r="I42" s="19">
        <v>68</v>
      </c>
      <c r="J42" s="11">
        <f t="shared" si="3"/>
        <v>8.870336551004436E-3</v>
      </c>
      <c r="K42" s="43"/>
      <c r="L42" s="17">
        <f t="shared" si="4"/>
        <v>1932.4759765312374</v>
      </c>
      <c r="M42" s="17">
        <f t="shared" si="5"/>
        <v>2237.9740518962076</v>
      </c>
      <c r="N42" s="17">
        <f t="shared" si="6"/>
        <v>1730.9057859823895</v>
      </c>
      <c r="O42" s="37">
        <f t="shared" si="7"/>
        <v>2775.5283068092881</v>
      </c>
      <c r="P42" s="39">
        <f t="shared" si="8"/>
        <v>8676.8841212191237</v>
      </c>
      <c r="Q42" s="2"/>
    </row>
    <row r="43" spans="1:17" s="3" customFormat="1">
      <c r="A43" s="8">
        <v>41</v>
      </c>
      <c r="B43" s="12" t="s">
        <v>40</v>
      </c>
      <c r="C43" s="10">
        <v>10468</v>
      </c>
      <c r="D43" s="11">
        <f t="shared" si="9"/>
        <v>8.2539647495464188E-3</v>
      </c>
      <c r="E43" s="6">
        <v>89</v>
      </c>
      <c r="F43" s="11">
        <f t="shared" si="10"/>
        <v>1.4803725881570194E-2</v>
      </c>
      <c r="G43" s="18">
        <v>904</v>
      </c>
      <c r="H43" s="20">
        <f t="shared" si="2"/>
        <v>1.0670191921814877E-2</v>
      </c>
      <c r="I43" s="19">
        <v>78</v>
      </c>
      <c r="J43" s="11">
        <f t="shared" si="3"/>
        <v>1.0174797808505087E-2</v>
      </c>
      <c r="K43" s="43"/>
      <c r="L43" s="17">
        <f t="shared" si="4"/>
        <v>1721.777046755383</v>
      </c>
      <c r="M43" s="17">
        <f t="shared" si="5"/>
        <v>4632.0858283433136</v>
      </c>
      <c r="N43" s="17">
        <f t="shared" si="6"/>
        <v>2225.8020348905834</v>
      </c>
      <c r="O43" s="37">
        <f t="shared" si="7"/>
        <v>3183.6942342812417</v>
      </c>
      <c r="P43" s="39">
        <f t="shared" si="8"/>
        <v>11763.359144270522</v>
      </c>
      <c r="Q43" s="2"/>
    </row>
    <row r="44" spans="1:17" s="3" customFormat="1">
      <c r="A44" s="8">
        <v>42</v>
      </c>
      <c r="B44" s="12" t="s">
        <v>41</v>
      </c>
      <c r="C44" s="10">
        <v>4788</v>
      </c>
      <c r="D44" s="11">
        <f t="shared" si="9"/>
        <v>3.7753136435640287E-3</v>
      </c>
      <c r="E44" s="6">
        <v>25</v>
      </c>
      <c r="F44" s="11">
        <f t="shared" si="10"/>
        <v>4.1583499667332E-3</v>
      </c>
      <c r="G44" s="18">
        <v>183</v>
      </c>
      <c r="H44" s="20">
        <f t="shared" si="2"/>
        <v>2.1600056655886311E-3</v>
      </c>
      <c r="I44" s="19">
        <v>18</v>
      </c>
      <c r="J44" s="11">
        <f t="shared" si="3"/>
        <v>2.3480302635011741E-3</v>
      </c>
      <c r="K44" s="43"/>
      <c r="L44" s="17">
        <f t="shared" si="4"/>
        <v>787.53042604745633</v>
      </c>
      <c r="M44" s="17">
        <f t="shared" si="5"/>
        <v>1301.1477045908182</v>
      </c>
      <c r="N44" s="17">
        <f t="shared" si="6"/>
        <v>450.57718184178844</v>
      </c>
      <c r="O44" s="37">
        <f t="shared" si="7"/>
        <v>734.69866944951741</v>
      </c>
      <c r="P44" s="39">
        <f t="shared" si="8"/>
        <v>3273.9539819295806</v>
      </c>
      <c r="Q44" s="2"/>
    </row>
    <row r="45" spans="1:17" s="3" customFormat="1">
      <c r="A45" s="8">
        <v>43</v>
      </c>
      <c r="B45" s="12" t="s">
        <v>42</v>
      </c>
      <c r="C45" s="10">
        <v>11074</v>
      </c>
      <c r="D45" s="11">
        <f t="shared" si="9"/>
        <v>8.7317926668396099E-3</v>
      </c>
      <c r="E45" s="6">
        <v>47</v>
      </c>
      <c r="F45" s="11">
        <f t="shared" si="10"/>
        <v>7.8176979374584166E-3</v>
      </c>
      <c r="G45" s="18">
        <v>923</v>
      </c>
      <c r="H45" s="20">
        <f t="shared" si="2"/>
        <v>1.0894454805127358E-2</v>
      </c>
      <c r="I45" s="19">
        <v>94</v>
      </c>
      <c r="J45" s="11">
        <f t="shared" si="3"/>
        <v>1.2261935820506132E-2</v>
      </c>
      <c r="K45" s="43"/>
      <c r="L45" s="17">
        <f t="shared" si="4"/>
        <v>1821.4519503027427</v>
      </c>
      <c r="M45" s="17">
        <f t="shared" si="5"/>
        <v>2446.1576846307385</v>
      </c>
      <c r="N45" s="17">
        <f t="shared" si="6"/>
        <v>2272.5832723495669</v>
      </c>
      <c r="O45" s="37">
        <f t="shared" si="7"/>
        <v>3836.7597182363684</v>
      </c>
      <c r="P45" s="39">
        <f t="shared" si="8"/>
        <v>10376.952625519416</v>
      </c>
      <c r="Q45" s="2"/>
    </row>
    <row r="46" spans="1:17" s="3" customFormat="1">
      <c r="A46" s="8">
        <v>44</v>
      </c>
      <c r="B46" s="12" t="s">
        <v>43</v>
      </c>
      <c r="C46" s="10">
        <v>8420</v>
      </c>
      <c r="D46" s="11">
        <f t="shared" si="9"/>
        <v>6.6391271676710774E-3</v>
      </c>
      <c r="E46" s="6">
        <v>39</v>
      </c>
      <c r="F46" s="11">
        <f t="shared" si="10"/>
        <v>6.4870259481037921E-3</v>
      </c>
      <c r="G46" s="18">
        <v>411</v>
      </c>
      <c r="H46" s="20">
        <f t="shared" si="2"/>
        <v>4.8511602653384008E-3</v>
      </c>
      <c r="I46" s="19">
        <v>5</v>
      </c>
      <c r="J46" s="11">
        <f t="shared" si="3"/>
        <v>6.5223062875032606E-4</v>
      </c>
      <c r="K46" s="43"/>
      <c r="L46" s="17">
        <f t="shared" si="4"/>
        <v>1384.9219271761867</v>
      </c>
      <c r="M46" s="17">
        <f t="shared" si="5"/>
        <v>2029.7904191616765</v>
      </c>
      <c r="N46" s="17">
        <f t="shared" si="6"/>
        <v>1011.9520313495904</v>
      </c>
      <c r="O46" s="37">
        <f t="shared" si="7"/>
        <v>204.08296373597702</v>
      </c>
      <c r="P46" s="39">
        <f t="shared" si="8"/>
        <v>4630.74734142343</v>
      </c>
      <c r="Q46" s="2"/>
    </row>
    <row r="47" spans="1:17" s="3" customFormat="1">
      <c r="A47" s="8">
        <v>45</v>
      </c>
      <c r="B47" s="12" t="s">
        <v>44</v>
      </c>
      <c r="C47" s="10">
        <v>9346</v>
      </c>
      <c r="D47" s="11">
        <f t="shared" si="9"/>
        <v>7.3692734571322912E-3</v>
      </c>
      <c r="E47" s="6">
        <v>42</v>
      </c>
      <c r="F47" s="11">
        <f t="shared" si="10"/>
        <v>6.9860279441117763E-3</v>
      </c>
      <c r="G47" s="18">
        <v>461</v>
      </c>
      <c r="H47" s="20">
        <f t="shared" si="2"/>
        <v>5.4413257477396665E-3</v>
      </c>
      <c r="I47" s="19">
        <v>69</v>
      </c>
      <c r="J47" s="11">
        <f t="shared" si="3"/>
        <v>9.0007826767545002E-3</v>
      </c>
      <c r="K47" s="43"/>
      <c r="L47" s="17">
        <f t="shared" si="4"/>
        <v>1537.2304431577959</v>
      </c>
      <c r="M47" s="17">
        <f t="shared" si="5"/>
        <v>2185.9281437125746</v>
      </c>
      <c r="N47" s="17">
        <f t="shared" si="6"/>
        <v>1135.0605509784943</v>
      </c>
      <c r="O47" s="37">
        <f t="shared" si="7"/>
        <v>2816.3448995564831</v>
      </c>
      <c r="P47" s="39">
        <f t="shared" si="8"/>
        <v>7674.5640374053482</v>
      </c>
      <c r="Q47" s="2"/>
    </row>
    <row r="48" spans="1:17" s="3" customFormat="1">
      <c r="A48" s="8">
        <v>46</v>
      </c>
      <c r="B48" s="12" t="s">
        <v>45</v>
      </c>
      <c r="C48" s="10">
        <v>15373</v>
      </c>
      <c r="D48" s="11">
        <f t="shared" si="9"/>
        <v>1.2121532297934379E-2</v>
      </c>
      <c r="E48" s="6">
        <v>58</v>
      </c>
      <c r="F48" s="11">
        <f t="shared" si="10"/>
        <v>9.6473719228210245E-3</v>
      </c>
      <c r="G48" s="18">
        <v>1174</v>
      </c>
      <c r="H48" s="20">
        <f t="shared" si="2"/>
        <v>1.385708552678171E-2</v>
      </c>
      <c r="I48" s="19">
        <v>112</v>
      </c>
      <c r="J48" s="11">
        <f t="shared" si="3"/>
        <v>1.4609966084007305E-2</v>
      </c>
      <c r="K48" s="43"/>
      <c r="L48" s="17">
        <f t="shared" si="4"/>
        <v>2528.5516373491114</v>
      </c>
      <c r="M48" s="17">
        <f t="shared" si="5"/>
        <v>3018.6626746506986</v>
      </c>
      <c r="N48" s="17">
        <f t="shared" si="6"/>
        <v>2890.5880408866647</v>
      </c>
      <c r="O48" s="37">
        <f t="shared" si="7"/>
        <v>4571.458387685886</v>
      </c>
      <c r="P48" s="39">
        <f t="shared" si="8"/>
        <v>13009.260740572361</v>
      </c>
      <c r="Q48" s="2"/>
    </row>
    <row r="49" spans="1:17" s="3" customFormat="1">
      <c r="A49" s="8">
        <v>47</v>
      </c>
      <c r="B49" s="12" t="s">
        <v>46</v>
      </c>
      <c r="C49" s="10">
        <v>2755</v>
      </c>
      <c r="D49" s="11">
        <f t="shared" si="9"/>
        <v>2.1723034853840641E-3</v>
      </c>
      <c r="E49" s="6">
        <v>13</v>
      </c>
      <c r="F49" s="11">
        <f t="shared" si="10"/>
        <v>2.162341982701264E-3</v>
      </c>
      <c r="G49" s="18">
        <v>111</v>
      </c>
      <c r="H49" s="20">
        <f t="shared" si="2"/>
        <v>1.310167370930809E-3</v>
      </c>
      <c r="I49" s="19">
        <v>14</v>
      </c>
      <c r="J49" s="11">
        <f t="shared" si="3"/>
        <v>1.8262457605009131E-3</v>
      </c>
      <c r="K49" s="43"/>
      <c r="L49" s="17">
        <f t="shared" si="4"/>
        <v>453.14250705111579</v>
      </c>
      <c r="M49" s="17">
        <f t="shared" si="5"/>
        <v>676.59680638722557</v>
      </c>
      <c r="N49" s="17">
        <f t="shared" si="6"/>
        <v>273.30091357616675</v>
      </c>
      <c r="O49" s="37">
        <f t="shared" si="7"/>
        <v>571.43229846073575</v>
      </c>
      <c r="P49" s="39">
        <f t="shared" si="8"/>
        <v>1974.4725254752439</v>
      </c>
      <c r="Q49" s="2"/>
    </row>
    <row r="50" spans="1:17" s="3" customFormat="1">
      <c r="A50" s="8">
        <v>48</v>
      </c>
      <c r="B50" s="12" t="s">
        <v>47</v>
      </c>
      <c r="C50" s="10">
        <v>5176</v>
      </c>
      <c r="D50" s="11">
        <f t="shared" si="9"/>
        <v>4.0812496698177554E-3</v>
      </c>
      <c r="E50" s="6">
        <v>25</v>
      </c>
      <c r="F50" s="11">
        <f t="shared" si="10"/>
        <v>4.1583499667332E-3</v>
      </c>
      <c r="G50" s="18">
        <v>221</v>
      </c>
      <c r="H50" s="20">
        <f t="shared" si="2"/>
        <v>2.6085314322135925E-3</v>
      </c>
      <c r="I50" s="19">
        <v>20</v>
      </c>
      <c r="J50" s="11">
        <f t="shared" si="3"/>
        <v>2.6089225150013043E-3</v>
      </c>
      <c r="K50" s="43"/>
      <c r="L50" s="17">
        <f t="shared" si="4"/>
        <v>851.34868112398374</v>
      </c>
      <c r="M50" s="17">
        <f t="shared" si="5"/>
        <v>1301.1477045908182</v>
      </c>
      <c r="N50" s="17">
        <f t="shared" si="6"/>
        <v>544.13965675975544</v>
      </c>
      <c r="O50" s="37">
        <f t="shared" si="7"/>
        <v>816.33185494390807</v>
      </c>
      <c r="P50" s="39">
        <f t="shared" si="8"/>
        <v>3512.9678974184653</v>
      </c>
      <c r="Q50" s="2"/>
    </row>
    <row r="51" spans="1:17" s="3" customFormat="1">
      <c r="A51" s="8">
        <v>49</v>
      </c>
      <c r="B51" s="12" t="s">
        <v>48</v>
      </c>
      <c r="C51" s="10">
        <v>9673</v>
      </c>
      <c r="D51" s="11">
        <f t="shared" si="9"/>
        <v>7.6271112936914885E-3</v>
      </c>
      <c r="E51" s="6">
        <v>82</v>
      </c>
      <c r="F51" s="11">
        <f t="shared" si="10"/>
        <v>1.3639387890884896E-2</v>
      </c>
      <c r="G51" s="18">
        <v>479</v>
      </c>
      <c r="H51" s="20">
        <f t="shared" si="2"/>
        <v>5.6537853214041218E-3</v>
      </c>
      <c r="I51" s="19">
        <v>58</v>
      </c>
      <c r="J51" s="11">
        <f t="shared" si="3"/>
        <v>7.5658752935037826E-3</v>
      </c>
      <c r="K51" s="43"/>
      <c r="L51" s="17">
        <f t="shared" si="4"/>
        <v>1591.0154158640446</v>
      </c>
      <c r="M51" s="17">
        <f t="shared" si="5"/>
        <v>4267.7644710578843</v>
      </c>
      <c r="N51" s="17">
        <f t="shared" si="6"/>
        <v>1179.3796180448999</v>
      </c>
      <c r="O51" s="37">
        <f t="shared" si="7"/>
        <v>2367.3623793373336</v>
      </c>
      <c r="P51" s="39">
        <f t="shared" si="8"/>
        <v>9405.5218843041621</v>
      </c>
      <c r="Q51" s="2"/>
    </row>
    <row r="52" spans="1:17" s="3" customFormat="1">
      <c r="A52" s="8">
        <v>50</v>
      </c>
      <c r="B52" s="12" t="s">
        <v>49</v>
      </c>
      <c r="C52" s="10">
        <v>6245</v>
      </c>
      <c r="D52" s="11">
        <f t="shared" si="9"/>
        <v>4.9241507318415539E-3</v>
      </c>
      <c r="E52" s="6">
        <v>12</v>
      </c>
      <c r="F52" s="11">
        <f t="shared" si="10"/>
        <v>1.996007984031936E-3</v>
      </c>
      <c r="G52" s="18">
        <v>203</v>
      </c>
      <c r="H52" s="20">
        <f t="shared" si="2"/>
        <v>2.3960718585491372E-3</v>
      </c>
      <c r="I52" s="19">
        <v>17</v>
      </c>
      <c r="J52" s="11">
        <f t="shared" si="3"/>
        <v>2.217584137751109E-3</v>
      </c>
      <c r="K52" s="43"/>
      <c r="L52" s="17">
        <f t="shared" si="4"/>
        <v>1027.1778426621481</v>
      </c>
      <c r="M52" s="17">
        <f t="shared" si="5"/>
        <v>624.55089820359274</v>
      </c>
      <c r="N52" s="17">
        <f t="shared" si="6"/>
        <v>499.82058969335003</v>
      </c>
      <c r="O52" s="37">
        <f t="shared" si="7"/>
        <v>693.88207670232202</v>
      </c>
      <c r="P52" s="39">
        <f t="shared" si="8"/>
        <v>2845.4314072614129</v>
      </c>
      <c r="Q52" s="2"/>
    </row>
    <row r="53" spans="1:17" s="3" customFormat="1">
      <c r="A53" s="8">
        <v>51</v>
      </c>
      <c r="B53" s="12" t="s">
        <v>50</v>
      </c>
      <c r="C53" s="10">
        <v>6591</v>
      </c>
      <c r="D53" s="11">
        <f t="shared" si="9"/>
        <v>5.1969699717482271E-3</v>
      </c>
      <c r="E53" s="6">
        <v>5</v>
      </c>
      <c r="F53" s="11">
        <f t="shared" si="10"/>
        <v>8.3166999334664002E-4</v>
      </c>
      <c r="G53" s="18">
        <v>276</v>
      </c>
      <c r="H53" s="20">
        <f t="shared" si="2"/>
        <v>3.2577134628549846E-3</v>
      </c>
      <c r="I53" s="19">
        <v>22</v>
      </c>
      <c r="J53" s="11">
        <f t="shared" si="3"/>
        <v>2.8698147665014349E-3</v>
      </c>
      <c r="K53" s="43"/>
      <c r="L53" s="17">
        <f t="shared" si="4"/>
        <v>1084.0879361066802</v>
      </c>
      <c r="M53" s="17">
        <f t="shared" si="5"/>
        <v>260.22954091816365</v>
      </c>
      <c r="N53" s="17">
        <f t="shared" si="6"/>
        <v>679.55902835154973</v>
      </c>
      <c r="O53" s="37">
        <f t="shared" si="7"/>
        <v>897.96504043829896</v>
      </c>
      <c r="P53" s="39">
        <f t="shared" si="8"/>
        <v>2921.8415458146928</v>
      </c>
      <c r="Q53" s="2"/>
    </row>
    <row r="54" spans="1:17" s="3" customFormat="1">
      <c r="A54" s="8">
        <v>52</v>
      </c>
      <c r="B54" s="12" t="s">
        <v>51</v>
      </c>
      <c r="C54" s="10">
        <v>4690</v>
      </c>
      <c r="D54" s="11">
        <f t="shared" si="9"/>
        <v>3.6980411420875717E-3</v>
      </c>
      <c r="E54" s="6">
        <v>22</v>
      </c>
      <c r="F54" s="11">
        <f t="shared" si="10"/>
        <v>3.6593479707252162E-3</v>
      </c>
      <c r="G54" s="18">
        <v>205</v>
      </c>
      <c r="H54" s="20">
        <f t="shared" si="2"/>
        <v>2.4196784778451877E-3</v>
      </c>
      <c r="I54" s="19">
        <v>26</v>
      </c>
      <c r="J54" s="11">
        <f t="shared" si="3"/>
        <v>3.3915992695016956E-3</v>
      </c>
      <c r="K54" s="43"/>
      <c r="L54" s="17">
        <f t="shared" si="4"/>
        <v>771.41138223946746</v>
      </c>
      <c r="M54" s="17">
        <f t="shared" si="5"/>
        <v>1145.0099800399203</v>
      </c>
      <c r="N54" s="17">
        <f t="shared" si="6"/>
        <v>504.74493047850615</v>
      </c>
      <c r="O54" s="37">
        <f t="shared" si="7"/>
        <v>1061.2314114270805</v>
      </c>
      <c r="P54" s="39">
        <f t="shared" si="8"/>
        <v>3482.3977041849739</v>
      </c>
      <c r="Q54" s="2"/>
    </row>
    <row r="55" spans="1:17" s="3" customFormat="1">
      <c r="A55" s="8">
        <v>53</v>
      </c>
      <c r="B55" s="12" t="s">
        <v>52</v>
      </c>
      <c r="C55" s="10">
        <v>3907</v>
      </c>
      <c r="D55" s="11">
        <f t="shared" si="9"/>
        <v>3.0806496251889431E-3</v>
      </c>
      <c r="E55" s="6">
        <v>10</v>
      </c>
      <c r="F55" s="11">
        <f t="shared" si="10"/>
        <v>1.66333998669328E-3</v>
      </c>
      <c r="G55" s="18">
        <v>219</v>
      </c>
      <c r="H55" s="20">
        <f t="shared" si="2"/>
        <v>2.584924812917542E-3</v>
      </c>
      <c r="I55" s="19">
        <v>15</v>
      </c>
      <c r="J55" s="11">
        <f t="shared" si="3"/>
        <v>1.9566918862509784E-3</v>
      </c>
      <c r="K55" s="43"/>
      <c r="L55" s="17">
        <f t="shared" si="4"/>
        <v>642.62351181441352</v>
      </c>
      <c r="M55" s="17">
        <f t="shared" si="5"/>
        <v>520.4590818363273</v>
      </c>
      <c r="N55" s="17">
        <f t="shared" si="6"/>
        <v>539.21531597459932</v>
      </c>
      <c r="O55" s="37">
        <f t="shared" si="7"/>
        <v>612.24889120793114</v>
      </c>
      <c r="P55" s="39">
        <f t="shared" si="8"/>
        <v>2314.5468008332714</v>
      </c>
      <c r="Q55" s="2"/>
    </row>
    <row r="56" spans="1:17" s="3" customFormat="1">
      <c r="A56" s="8">
        <v>54</v>
      </c>
      <c r="B56" s="12" t="s">
        <v>53</v>
      </c>
      <c r="C56" s="14">
        <v>3458</v>
      </c>
      <c r="D56" s="11">
        <f t="shared" si="9"/>
        <v>2.7266154092406873E-3</v>
      </c>
      <c r="E56" s="6">
        <v>44</v>
      </c>
      <c r="F56" s="11">
        <f t="shared" si="10"/>
        <v>7.3186959414504324E-3</v>
      </c>
      <c r="G56" s="18">
        <v>119</v>
      </c>
      <c r="H56" s="20">
        <f t="shared" si="2"/>
        <v>1.4045938481150114E-3</v>
      </c>
      <c r="I56" s="19">
        <v>6</v>
      </c>
      <c r="J56" s="11">
        <f t="shared" si="3"/>
        <v>7.8267675450039136E-4</v>
      </c>
      <c r="K56" s="43"/>
      <c r="L56" s="17">
        <f t="shared" si="4"/>
        <v>568.77197436760741</v>
      </c>
      <c r="M56" s="17">
        <f t="shared" si="5"/>
        <v>2290.0199600798405</v>
      </c>
      <c r="N56" s="17">
        <f t="shared" si="6"/>
        <v>292.99827671679139</v>
      </c>
      <c r="O56" s="37">
        <f t="shared" si="7"/>
        <v>244.89955648317246</v>
      </c>
      <c r="P56" s="39">
        <f t="shared" si="8"/>
        <v>3396.6897676474118</v>
      </c>
      <c r="Q56" s="2"/>
    </row>
    <row r="57" spans="1:17" s="4" customFormat="1">
      <c r="A57" s="8">
        <v>55</v>
      </c>
      <c r="B57" s="12" t="s">
        <v>54</v>
      </c>
      <c r="C57" s="10">
        <v>12227</v>
      </c>
      <c r="D57" s="11">
        <f t="shared" si="9"/>
        <v>9.6409273015575139E-3</v>
      </c>
      <c r="E57" s="6">
        <v>56</v>
      </c>
      <c r="F57" s="11">
        <f t="shared" si="10"/>
        <v>9.3147039254823684E-3</v>
      </c>
      <c r="G57" s="18">
        <v>777</v>
      </c>
      <c r="H57" s="20">
        <f t="shared" si="2"/>
        <v>9.1711715965156638E-3</v>
      </c>
      <c r="I57" s="19">
        <v>67</v>
      </c>
      <c r="J57" s="11">
        <f t="shared" si="3"/>
        <v>8.7398904252543701E-3</v>
      </c>
      <c r="K57" s="43"/>
      <c r="L57" s="17">
        <f t="shared" si="4"/>
        <v>2011.0974351048974</v>
      </c>
      <c r="M57" s="17">
        <f t="shared" si="5"/>
        <v>2914.5708582834332</v>
      </c>
      <c r="N57" s="17">
        <f t="shared" si="6"/>
        <v>1913.1063950331675</v>
      </c>
      <c r="O57" s="37">
        <f t="shared" si="7"/>
        <v>2734.7117140620926</v>
      </c>
      <c r="P57" s="39">
        <f t="shared" si="8"/>
        <v>9573.4864024835897</v>
      </c>
      <c r="Q57" s="2"/>
    </row>
    <row r="58" spans="1:17" s="3" customFormat="1">
      <c r="A58" s="8">
        <v>56</v>
      </c>
      <c r="B58" s="12" t="s">
        <v>55</v>
      </c>
      <c r="C58" s="10">
        <v>7819</v>
      </c>
      <c r="D58" s="11">
        <f t="shared" si="9"/>
        <v>6.1652417249430111E-3</v>
      </c>
      <c r="E58" s="6">
        <v>27</v>
      </c>
      <c r="F58" s="11">
        <f t="shared" si="10"/>
        <v>4.4910179640718561E-3</v>
      </c>
      <c r="G58" s="18">
        <v>342</v>
      </c>
      <c r="H58" s="20">
        <f t="shared" si="2"/>
        <v>4.0367318996246552E-3</v>
      </c>
      <c r="I58" s="19">
        <v>31</v>
      </c>
      <c r="J58" s="11">
        <f t="shared" si="3"/>
        <v>4.0438298982520219E-3</v>
      </c>
      <c r="K58" s="43"/>
      <c r="L58" s="17">
        <f t="shared" si="4"/>
        <v>1286.0694238231122</v>
      </c>
      <c r="M58" s="17">
        <f t="shared" si="5"/>
        <v>1405.2395209580839</v>
      </c>
      <c r="N58" s="17">
        <f t="shared" si="6"/>
        <v>842.06227426170301</v>
      </c>
      <c r="O58" s="37">
        <f t="shared" si="7"/>
        <v>1265.3143751630575</v>
      </c>
      <c r="P58" s="39">
        <f t="shared" si="8"/>
        <v>4798.6855942059565</v>
      </c>
      <c r="Q58" s="2"/>
    </row>
    <row r="59" spans="1:17" s="3" customFormat="1">
      <c r="A59" s="8">
        <v>57</v>
      </c>
      <c r="B59" s="12" t="s">
        <v>56</v>
      </c>
      <c r="C59" s="10">
        <v>72277</v>
      </c>
      <c r="D59" s="11">
        <f t="shared" si="9"/>
        <v>5.6990046828712886E-2</v>
      </c>
      <c r="E59" s="6">
        <v>351</v>
      </c>
      <c r="F59" s="11">
        <f t="shared" si="10"/>
        <v>5.8383233532934134E-2</v>
      </c>
      <c r="G59" s="18">
        <v>6156</v>
      </c>
      <c r="H59" s="20">
        <f t="shared" si="2"/>
        <v>7.2661174193243791E-2</v>
      </c>
      <c r="I59" s="19">
        <v>433</v>
      </c>
      <c r="J59" s="11">
        <f t="shared" si="3"/>
        <v>5.6483172449778241E-2</v>
      </c>
      <c r="K59" s="43"/>
      <c r="L59" s="17">
        <f t="shared" si="4"/>
        <v>11888.123768469508</v>
      </c>
      <c r="M59" s="17">
        <f t="shared" si="5"/>
        <v>18268.11377245509</v>
      </c>
      <c r="N59" s="17">
        <f t="shared" si="6"/>
        <v>15157.120936710655</v>
      </c>
      <c r="O59" s="37">
        <f t="shared" si="7"/>
        <v>17673.584659535612</v>
      </c>
      <c r="P59" s="39">
        <f t="shared" si="8"/>
        <v>62986.943137170863</v>
      </c>
      <c r="Q59" s="2"/>
    </row>
    <row r="60" spans="1:17" s="4" customFormat="1">
      <c r="A60" s="8">
        <v>58</v>
      </c>
      <c r="B60" s="12" t="s">
        <v>57</v>
      </c>
      <c r="C60" s="10">
        <v>11080</v>
      </c>
      <c r="D60" s="11">
        <f t="shared" si="9"/>
        <v>8.7365236363177601E-3</v>
      </c>
      <c r="E60" s="6">
        <v>57</v>
      </c>
      <c r="F60" s="11">
        <f t="shared" si="10"/>
        <v>9.4810379241516973E-3</v>
      </c>
      <c r="G60" s="18">
        <v>510</v>
      </c>
      <c r="H60" s="20">
        <f t="shared" si="2"/>
        <v>6.019687920492906E-3</v>
      </c>
      <c r="I60" s="19">
        <v>36</v>
      </c>
      <c r="J60" s="11">
        <f t="shared" si="3"/>
        <v>4.6960605270023482E-3</v>
      </c>
      <c r="K60" s="43"/>
      <c r="L60" s="17">
        <f t="shared" si="4"/>
        <v>1822.4388305358848</v>
      </c>
      <c r="M60" s="17">
        <f t="shared" si="5"/>
        <v>2966.6167664670661</v>
      </c>
      <c r="N60" s="17">
        <f t="shared" si="6"/>
        <v>1255.7069002148203</v>
      </c>
      <c r="O60" s="37">
        <f t="shared" si="7"/>
        <v>1469.3973388990348</v>
      </c>
      <c r="P60" s="39">
        <f t="shared" si="8"/>
        <v>7514.1598361168053</v>
      </c>
      <c r="Q60" s="2"/>
    </row>
    <row r="61" spans="1:17" s="3" customFormat="1">
      <c r="A61" s="8">
        <v>59</v>
      </c>
      <c r="B61" s="12" t="s">
        <v>58</v>
      </c>
      <c r="C61" s="10">
        <v>7639</v>
      </c>
      <c r="D61" s="11">
        <f t="shared" si="9"/>
        <v>6.023312640598499E-3</v>
      </c>
      <c r="E61" s="6">
        <v>26</v>
      </c>
      <c r="F61" s="11">
        <f t="shared" si="10"/>
        <v>4.3246839654025281E-3</v>
      </c>
      <c r="G61" s="18">
        <v>267</v>
      </c>
      <c r="H61" s="20">
        <f t="shared" si="2"/>
        <v>3.1514836760227569E-3</v>
      </c>
      <c r="I61" s="19">
        <v>29</v>
      </c>
      <c r="J61" s="11">
        <f t="shared" si="3"/>
        <v>3.7829376467518913E-3</v>
      </c>
      <c r="K61" s="43"/>
      <c r="L61" s="17">
        <f t="shared" si="4"/>
        <v>1256.463016828847</v>
      </c>
      <c r="M61" s="17">
        <f t="shared" si="5"/>
        <v>1353.1936127744511</v>
      </c>
      <c r="N61" s="17">
        <f t="shared" si="6"/>
        <v>657.39949481834708</v>
      </c>
      <c r="O61" s="37">
        <f t="shared" si="7"/>
        <v>1183.6811896686668</v>
      </c>
      <c r="P61" s="39">
        <f t="shared" si="8"/>
        <v>4450.7373140903119</v>
      </c>
      <c r="Q61" s="2"/>
    </row>
    <row r="62" spans="1:17" s="3" customFormat="1">
      <c r="A62" s="8">
        <v>60</v>
      </c>
      <c r="B62" s="12" t="s">
        <v>59</v>
      </c>
      <c r="C62" s="10">
        <v>15394</v>
      </c>
      <c r="D62" s="11">
        <f t="shared" si="9"/>
        <v>1.2138090691107906E-2</v>
      </c>
      <c r="E62" s="6">
        <v>48</v>
      </c>
      <c r="F62" s="11">
        <f t="shared" si="10"/>
        <v>7.9840319361277438E-3</v>
      </c>
      <c r="G62" s="18">
        <v>675</v>
      </c>
      <c r="H62" s="20">
        <f t="shared" si="2"/>
        <v>7.9672340124170814E-3</v>
      </c>
      <c r="I62" s="19">
        <v>72</v>
      </c>
      <c r="J62" s="11">
        <f t="shared" si="3"/>
        <v>9.3921210540046964E-3</v>
      </c>
      <c r="K62" s="43"/>
      <c r="L62" s="17">
        <f t="shared" si="4"/>
        <v>2532.0057181651091</v>
      </c>
      <c r="M62" s="17">
        <f t="shared" si="5"/>
        <v>2498.2035928143709</v>
      </c>
      <c r="N62" s="17">
        <f t="shared" si="6"/>
        <v>1661.9650149902031</v>
      </c>
      <c r="O62" s="37">
        <f t="shared" si="7"/>
        <v>2938.7946777980696</v>
      </c>
      <c r="P62" s="39">
        <f t="shared" si="8"/>
        <v>9630.9690037677537</v>
      </c>
      <c r="Q62" s="2"/>
    </row>
    <row r="63" spans="1:17" s="3" customFormat="1">
      <c r="A63" s="8">
        <v>61</v>
      </c>
      <c r="B63" s="12" t="s">
        <v>60</v>
      </c>
      <c r="C63" s="10">
        <v>16284</v>
      </c>
      <c r="D63" s="11">
        <f t="shared" si="9"/>
        <v>1.2839851163700218E-2</v>
      </c>
      <c r="E63" s="6">
        <v>70</v>
      </c>
      <c r="F63" s="11">
        <f t="shared" si="10"/>
        <v>1.1643379906852961E-2</v>
      </c>
      <c r="G63" s="18">
        <v>919</v>
      </c>
      <c r="H63" s="20">
        <f t="shared" si="2"/>
        <v>1.0847241566535257E-2</v>
      </c>
      <c r="I63" s="19">
        <v>114</v>
      </c>
      <c r="J63" s="11">
        <f t="shared" si="3"/>
        <v>1.4870858335507435E-2</v>
      </c>
      <c r="K63" s="43"/>
      <c r="L63" s="17">
        <f t="shared" si="4"/>
        <v>2678.3929527478654</v>
      </c>
      <c r="M63" s="17">
        <f t="shared" si="5"/>
        <v>3643.2135728542917</v>
      </c>
      <c r="N63" s="17">
        <f t="shared" si="6"/>
        <v>2262.7345907792546</v>
      </c>
      <c r="O63" s="37">
        <f t="shared" si="7"/>
        <v>4653.0915731802761</v>
      </c>
      <c r="P63" s="39">
        <f t="shared" si="8"/>
        <v>13237.432689561689</v>
      </c>
      <c r="Q63" s="2"/>
    </row>
    <row r="64" spans="1:17" s="3" customFormat="1">
      <c r="A64" s="8">
        <v>62</v>
      </c>
      <c r="B64" s="12" t="s">
        <v>61</v>
      </c>
      <c r="C64" s="10">
        <v>4814</v>
      </c>
      <c r="D64" s="11">
        <f t="shared" si="9"/>
        <v>3.7958145113026805E-3</v>
      </c>
      <c r="E64" s="6">
        <v>29</v>
      </c>
      <c r="F64" s="11">
        <f t="shared" si="10"/>
        <v>4.8236859614105123E-3</v>
      </c>
      <c r="G64" s="18">
        <v>207</v>
      </c>
      <c r="H64" s="20">
        <f t="shared" si="2"/>
        <v>2.4432850971412385E-3</v>
      </c>
      <c r="I64" s="19">
        <v>30</v>
      </c>
      <c r="J64" s="11">
        <f t="shared" si="3"/>
        <v>3.9133837725019568E-3</v>
      </c>
      <c r="K64" s="43"/>
      <c r="L64" s="17">
        <f t="shared" si="4"/>
        <v>791.80690705773918</v>
      </c>
      <c r="M64" s="17">
        <f t="shared" si="5"/>
        <v>1509.3313373253493</v>
      </c>
      <c r="N64" s="17">
        <f t="shared" si="6"/>
        <v>509.66927126366238</v>
      </c>
      <c r="O64" s="37">
        <f t="shared" si="7"/>
        <v>1224.4977824158623</v>
      </c>
      <c r="P64" s="39">
        <f t="shared" si="8"/>
        <v>4035.305298062613</v>
      </c>
      <c r="Q64" s="2"/>
    </row>
    <row r="65" spans="1:17" s="3" customFormat="1">
      <c r="A65" s="8">
        <v>63</v>
      </c>
      <c r="B65" s="12" t="s">
        <v>62</v>
      </c>
      <c r="C65" s="10">
        <v>21421</v>
      </c>
      <c r="D65" s="11">
        <f t="shared" si="9"/>
        <v>1.6890349531909994E-2</v>
      </c>
      <c r="E65" s="6">
        <v>133</v>
      </c>
      <c r="F65" s="11">
        <f t="shared" si="10"/>
        <v>2.2122421823020627E-2</v>
      </c>
      <c r="G65" s="18">
        <v>1125</v>
      </c>
      <c r="H65" s="20">
        <f t="shared" si="2"/>
        <v>1.3278723354028469E-2</v>
      </c>
      <c r="I65" s="19">
        <v>115</v>
      </c>
      <c r="J65" s="11">
        <f t="shared" si="3"/>
        <v>1.5001304461257501E-2</v>
      </c>
      <c r="K65" s="43"/>
      <c r="L65" s="17">
        <f t="shared" si="4"/>
        <v>3523.3269123564246</v>
      </c>
      <c r="M65" s="17">
        <f t="shared" si="5"/>
        <v>6922.1057884231541</v>
      </c>
      <c r="N65" s="17">
        <f t="shared" si="6"/>
        <v>2769.9416916503387</v>
      </c>
      <c r="O65" s="37">
        <f t="shared" si="7"/>
        <v>4693.9081659274716</v>
      </c>
      <c r="P65" s="39">
        <f t="shared" si="8"/>
        <v>17909.282558357387</v>
      </c>
      <c r="Q65" s="2"/>
    </row>
    <row r="66" spans="1:17" s="3" customFormat="1">
      <c r="A66" s="8">
        <v>64</v>
      </c>
      <c r="B66" s="12" t="s">
        <v>63</v>
      </c>
      <c r="C66" s="10">
        <v>11989</v>
      </c>
      <c r="D66" s="11">
        <f t="shared" si="9"/>
        <v>9.4532655122575478E-3</v>
      </c>
      <c r="E66" s="6">
        <v>29</v>
      </c>
      <c r="F66" s="11">
        <f t="shared" si="10"/>
        <v>4.8236859614105123E-3</v>
      </c>
      <c r="G66" s="18">
        <v>620</v>
      </c>
      <c r="H66" s="20">
        <f t="shared" si="2"/>
        <v>7.3180519817756902E-3</v>
      </c>
      <c r="I66" s="19">
        <v>62</v>
      </c>
      <c r="J66" s="11">
        <f t="shared" si="3"/>
        <v>8.0876597965040438E-3</v>
      </c>
      <c r="K66" s="43"/>
      <c r="L66" s="17">
        <f t="shared" si="4"/>
        <v>1971.9511858569244</v>
      </c>
      <c r="M66" s="17">
        <f t="shared" si="5"/>
        <v>1509.3313373253493</v>
      </c>
      <c r="N66" s="17">
        <f t="shared" si="6"/>
        <v>1526.5456433984089</v>
      </c>
      <c r="O66" s="37">
        <f t="shared" si="7"/>
        <v>2530.6287503261151</v>
      </c>
      <c r="P66" s="39">
        <f t="shared" si="8"/>
        <v>7538.4569169067981</v>
      </c>
      <c r="Q66" s="2"/>
    </row>
    <row r="67" spans="1:17" s="4" customFormat="1">
      <c r="A67" s="8">
        <v>65</v>
      </c>
      <c r="B67" s="12" t="s">
        <v>64</v>
      </c>
      <c r="C67" s="10">
        <v>2573</v>
      </c>
      <c r="D67" s="11">
        <f t="shared" ref="D67:D98" si="11">C67/$D$2</f>
        <v>2.0287974112135018E-3</v>
      </c>
      <c r="E67" s="6">
        <v>15</v>
      </c>
      <c r="F67" s="11">
        <f t="shared" ref="F67:F98" si="12">E67/$E$1</f>
        <v>2.4950099800399202E-3</v>
      </c>
      <c r="G67" s="18">
        <v>122</v>
      </c>
      <c r="H67" s="20">
        <f t="shared" si="2"/>
        <v>1.4400037770590875E-3</v>
      </c>
      <c r="I67" s="19">
        <v>6</v>
      </c>
      <c r="J67" s="11">
        <f t="shared" si="3"/>
        <v>7.8267675450039136E-4</v>
      </c>
      <c r="K67" s="43"/>
      <c r="L67" s="17">
        <f t="shared" si="4"/>
        <v>423.20713997913646</v>
      </c>
      <c r="M67" s="17">
        <f t="shared" si="5"/>
        <v>780.68862275449101</v>
      </c>
      <c r="N67" s="17">
        <f t="shared" si="6"/>
        <v>300.38478789452563</v>
      </c>
      <c r="O67" s="37">
        <f t="shared" si="7"/>
        <v>244.89955648317246</v>
      </c>
      <c r="P67" s="39">
        <f t="shared" si="8"/>
        <v>1749.1801071113255</v>
      </c>
      <c r="Q67" s="2"/>
    </row>
    <row r="68" spans="1:17" s="3" customFormat="1">
      <c r="A68" s="8">
        <v>66</v>
      </c>
      <c r="B68" s="12" t="s">
        <v>65</v>
      </c>
      <c r="C68" s="10">
        <v>9161</v>
      </c>
      <c r="D68" s="11">
        <f t="shared" si="11"/>
        <v>7.2234018982226533E-3</v>
      </c>
      <c r="E68" s="6">
        <v>19</v>
      </c>
      <c r="F68" s="11">
        <f t="shared" si="12"/>
        <v>3.160345974717232E-3</v>
      </c>
      <c r="G68" s="18">
        <v>504</v>
      </c>
      <c r="H68" s="20">
        <f t="shared" ref="H68:H104" si="13">G68/$G$2</f>
        <v>5.9488680626047542E-3</v>
      </c>
      <c r="I68" s="19">
        <v>64</v>
      </c>
      <c r="J68" s="11">
        <f t="shared" ref="J68:J104" si="14">I68/$I$2</f>
        <v>8.348552048004174E-3</v>
      </c>
      <c r="K68" s="43"/>
      <c r="L68" s="17">
        <f t="shared" ref="L68:L104" si="15">D68*($L$2*$Q$2)</f>
        <v>1506.8016359692456</v>
      </c>
      <c r="M68" s="17">
        <f t="shared" ref="M68:M104" si="16">F68*($M$2*$Q$2)</f>
        <v>988.87225548902188</v>
      </c>
      <c r="N68" s="17">
        <f t="shared" ref="N68:N104" si="17">H68*($N$2*$Q$2)</f>
        <v>1240.9338778593517</v>
      </c>
      <c r="O68" s="37">
        <f t="shared" ref="O68:O104" si="18">J68*($O$2*$Q$2)</f>
        <v>2612.2619358205061</v>
      </c>
      <c r="P68" s="39">
        <f t="shared" ref="P68:P104" si="19">SUM(L68:O68)</f>
        <v>6348.8697051381259</v>
      </c>
      <c r="Q68" s="2"/>
    </row>
    <row r="69" spans="1:17" s="3" customFormat="1">
      <c r="A69" s="8">
        <v>67</v>
      </c>
      <c r="B69" s="12" t="s">
        <v>66</v>
      </c>
      <c r="C69" s="10">
        <v>5762</v>
      </c>
      <c r="D69" s="11">
        <f t="shared" si="11"/>
        <v>4.5433076888504453E-3</v>
      </c>
      <c r="E69" s="6">
        <v>18</v>
      </c>
      <c r="F69" s="11">
        <f t="shared" si="12"/>
        <v>2.9940119760479044E-3</v>
      </c>
      <c r="G69" s="18">
        <v>290</v>
      </c>
      <c r="H69" s="20">
        <f t="shared" si="13"/>
        <v>3.4229597979273389E-3</v>
      </c>
      <c r="I69" s="19">
        <v>27</v>
      </c>
      <c r="J69" s="11">
        <f t="shared" si="14"/>
        <v>3.5220453952517611E-3</v>
      </c>
      <c r="K69" s="43"/>
      <c r="L69" s="17">
        <f t="shared" si="15"/>
        <v>947.73398389420288</v>
      </c>
      <c r="M69" s="17">
        <f t="shared" si="16"/>
        <v>936.82634730538928</v>
      </c>
      <c r="N69" s="17">
        <f t="shared" si="17"/>
        <v>714.0294138476429</v>
      </c>
      <c r="O69" s="37">
        <f t="shared" si="18"/>
        <v>1102.048004174276</v>
      </c>
      <c r="P69" s="39">
        <f t="shared" si="19"/>
        <v>3700.6377492215106</v>
      </c>
      <c r="Q69" s="2"/>
    </row>
    <row r="70" spans="1:17" s="3" customFormat="1">
      <c r="A70" s="8">
        <v>68</v>
      </c>
      <c r="B70" s="12" t="s">
        <v>67</v>
      </c>
      <c r="C70" s="10">
        <v>3231</v>
      </c>
      <c r="D70" s="11">
        <f t="shared" si="11"/>
        <v>2.5476270639839967E-3</v>
      </c>
      <c r="E70" s="6">
        <v>10</v>
      </c>
      <c r="F70" s="11">
        <f t="shared" si="12"/>
        <v>1.66333998669328E-3</v>
      </c>
      <c r="G70" s="18">
        <v>115</v>
      </c>
      <c r="H70" s="20">
        <f t="shared" si="13"/>
        <v>1.3573806095229103E-3</v>
      </c>
      <c r="I70" s="19">
        <v>13</v>
      </c>
      <c r="J70" s="11">
        <f t="shared" si="14"/>
        <v>1.6957996347508478E-3</v>
      </c>
      <c r="K70" s="43"/>
      <c r="L70" s="17">
        <f t="shared" si="15"/>
        <v>531.43500554706168</v>
      </c>
      <c r="M70" s="17">
        <f t="shared" si="16"/>
        <v>520.4590818363273</v>
      </c>
      <c r="N70" s="17">
        <f t="shared" si="17"/>
        <v>283.1495951464791</v>
      </c>
      <c r="O70" s="37">
        <f t="shared" si="18"/>
        <v>530.61570571354025</v>
      </c>
      <c r="P70" s="39">
        <f t="shared" si="19"/>
        <v>1865.6593882434081</v>
      </c>
      <c r="Q70" s="2"/>
    </row>
    <row r="71" spans="1:17" s="3" customFormat="1">
      <c r="A71" s="8">
        <v>69</v>
      </c>
      <c r="B71" s="12" t="s">
        <v>68</v>
      </c>
      <c r="C71" s="10">
        <v>6392</v>
      </c>
      <c r="D71" s="11">
        <f t="shared" si="11"/>
        <v>5.0400594840562382E-3</v>
      </c>
      <c r="E71" s="6">
        <v>26</v>
      </c>
      <c r="F71" s="11">
        <f t="shared" si="12"/>
        <v>4.3246839654025281E-3</v>
      </c>
      <c r="G71" s="18">
        <v>340</v>
      </c>
      <c r="H71" s="20">
        <f t="shared" si="13"/>
        <v>4.0131252803286043E-3</v>
      </c>
      <c r="I71" s="19">
        <v>31</v>
      </c>
      <c r="J71" s="11">
        <f t="shared" si="14"/>
        <v>4.0438298982520219E-3</v>
      </c>
      <c r="K71" s="43"/>
      <c r="L71" s="17">
        <f t="shared" si="15"/>
        <v>1051.3564083741312</v>
      </c>
      <c r="M71" s="17">
        <f t="shared" si="16"/>
        <v>1353.1936127744511</v>
      </c>
      <c r="N71" s="17">
        <f t="shared" si="17"/>
        <v>837.13793347654689</v>
      </c>
      <c r="O71" s="37">
        <f t="shared" si="18"/>
        <v>1265.3143751630575</v>
      </c>
      <c r="P71" s="39">
        <f t="shared" si="19"/>
        <v>4507.0023297881871</v>
      </c>
      <c r="Q71" s="2"/>
    </row>
    <row r="72" spans="1:17" s="3" customFormat="1">
      <c r="A72" s="8">
        <v>70</v>
      </c>
      <c r="B72" s="12" t="s">
        <v>69</v>
      </c>
      <c r="C72" s="10">
        <v>4126</v>
      </c>
      <c r="D72" s="11">
        <f t="shared" si="11"/>
        <v>3.2533300111414333E-3</v>
      </c>
      <c r="E72" s="6">
        <v>17</v>
      </c>
      <c r="F72" s="11">
        <f t="shared" si="12"/>
        <v>2.8276779773785763E-3</v>
      </c>
      <c r="G72" s="18">
        <v>195</v>
      </c>
      <c r="H72" s="20">
        <f t="shared" si="13"/>
        <v>2.3016453813649346E-3</v>
      </c>
      <c r="I72" s="19">
        <v>10</v>
      </c>
      <c r="J72" s="11">
        <f t="shared" si="14"/>
        <v>1.3044612575006521E-3</v>
      </c>
      <c r="K72" s="43"/>
      <c r="L72" s="17">
        <f t="shared" si="15"/>
        <v>678.64464032410297</v>
      </c>
      <c r="M72" s="17">
        <f t="shared" si="16"/>
        <v>884.78043912175656</v>
      </c>
      <c r="N72" s="17">
        <f t="shared" si="17"/>
        <v>480.12322655272533</v>
      </c>
      <c r="O72" s="37">
        <f t="shared" si="18"/>
        <v>408.16592747195403</v>
      </c>
      <c r="P72" s="39">
        <f t="shared" si="19"/>
        <v>2451.7142334705386</v>
      </c>
      <c r="Q72" s="2"/>
    </row>
    <row r="73" spans="1:17" s="3" customFormat="1">
      <c r="A73" s="8">
        <v>71</v>
      </c>
      <c r="B73" s="12" t="s">
        <v>70</v>
      </c>
      <c r="C73" s="10">
        <v>8657</v>
      </c>
      <c r="D73" s="11">
        <f t="shared" si="11"/>
        <v>6.8260004620580191E-3</v>
      </c>
      <c r="E73" s="6">
        <v>27</v>
      </c>
      <c r="F73" s="11">
        <f t="shared" si="12"/>
        <v>4.4910179640718561E-3</v>
      </c>
      <c r="G73" s="18">
        <v>414</v>
      </c>
      <c r="H73" s="20">
        <f t="shared" si="13"/>
        <v>4.8865701942824771E-3</v>
      </c>
      <c r="I73" s="19">
        <v>27</v>
      </c>
      <c r="J73" s="11">
        <f t="shared" si="14"/>
        <v>3.5220453952517611E-3</v>
      </c>
      <c r="K73" s="43"/>
      <c r="L73" s="17">
        <f t="shared" si="15"/>
        <v>1423.9036963853027</v>
      </c>
      <c r="M73" s="17">
        <f t="shared" si="16"/>
        <v>1405.2395209580839</v>
      </c>
      <c r="N73" s="17">
        <f t="shared" si="17"/>
        <v>1019.3385425273248</v>
      </c>
      <c r="O73" s="37">
        <f t="shared" si="18"/>
        <v>1102.048004174276</v>
      </c>
      <c r="P73" s="39">
        <f t="shared" si="19"/>
        <v>4950.5297640449871</v>
      </c>
      <c r="Q73" s="2"/>
    </row>
    <row r="74" spans="1:17" s="3" customFormat="1">
      <c r="A74" s="8">
        <v>72</v>
      </c>
      <c r="B74" s="12" t="s">
        <v>71</v>
      </c>
      <c r="C74" s="10">
        <v>24552</v>
      </c>
      <c r="D74" s="11">
        <f t="shared" si="11"/>
        <v>1.9359127104591485E-2</v>
      </c>
      <c r="E74" s="6">
        <v>144</v>
      </c>
      <c r="F74" s="11">
        <f t="shared" si="12"/>
        <v>2.3952095808383235E-2</v>
      </c>
      <c r="G74" s="18">
        <v>2466</v>
      </c>
      <c r="H74" s="20">
        <f t="shared" si="13"/>
        <v>2.9106961592030405E-2</v>
      </c>
      <c r="I74" s="19">
        <v>131</v>
      </c>
      <c r="J74" s="11">
        <f t="shared" si="14"/>
        <v>1.7088442473258546E-2</v>
      </c>
      <c r="K74" s="43"/>
      <c r="L74" s="17">
        <f t="shared" si="15"/>
        <v>4038.3139140177836</v>
      </c>
      <c r="M74" s="17">
        <f t="shared" si="16"/>
        <v>7494.6107784431142</v>
      </c>
      <c r="N74" s="17">
        <f t="shared" si="17"/>
        <v>6071.7121880975428</v>
      </c>
      <c r="O74" s="37">
        <f t="shared" si="18"/>
        <v>5346.9736498825987</v>
      </c>
      <c r="P74" s="39">
        <f t="shared" si="19"/>
        <v>22951.610530441041</v>
      </c>
      <c r="Q74" s="2"/>
    </row>
    <row r="75" spans="1:17" s="3" customFormat="1">
      <c r="A75" s="8">
        <v>73</v>
      </c>
      <c r="B75" s="12" t="s">
        <v>72</v>
      </c>
      <c r="C75" s="10">
        <v>4914</v>
      </c>
      <c r="D75" s="11">
        <f t="shared" si="11"/>
        <v>3.8746640026051872E-3</v>
      </c>
      <c r="E75" s="6">
        <v>8</v>
      </c>
      <c r="F75" s="11">
        <f t="shared" si="12"/>
        <v>1.3306719893546241E-3</v>
      </c>
      <c r="G75" s="18">
        <v>178</v>
      </c>
      <c r="H75" s="20">
        <f t="shared" si="13"/>
        <v>2.1009891173485043E-3</v>
      </c>
      <c r="I75" s="19">
        <v>25</v>
      </c>
      <c r="J75" s="11">
        <f t="shared" si="14"/>
        <v>3.2611531437516305E-3</v>
      </c>
      <c r="K75" s="43"/>
      <c r="L75" s="17">
        <f t="shared" si="15"/>
        <v>808.25491094344204</v>
      </c>
      <c r="M75" s="17">
        <f t="shared" si="16"/>
        <v>416.36726546906186</v>
      </c>
      <c r="N75" s="17">
        <f t="shared" si="17"/>
        <v>438.26632987889798</v>
      </c>
      <c r="O75" s="37">
        <f t="shared" si="18"/>
        <v>1020.4148186798852</v>
      </c>
      <c r="P75" s="39">
        <f t="shared" si="19"/>
        <v>2683.3033249712871</v>
      </c>
      <c r="Q75" s="2"/>
    </row>
    <row r="76" spans="1:17" s="3" customFormat="1">
      <c r="A76" s="8">
        <v>74</v>
      </c>
      <c r="B76" s="12" t="s">
        <v>73</v>
      </c>
      <c r="C76" s="10">
        <v>12906</v>
      </c>
      <c r="D76" s="11">
        <f t="shared" si="11"/>
        <v>1.0176315347501536E-2</v>
      </c>
      <c r="E76" s="6">
        <v>50</v>
      </c>
      <c r="F76" s="11">
        <f t="shared" si="12"/>
        <v>8.3166999334664E-3</v>
      </c>
      <c r="G76" s="18">
        <v>597</v>
      </c>
      <c r="H76" s="20">
        <f t="shared" si="13"/>
        <v>7.0465758598711077E-3</v>
      </c>
      <c r="I76" s="19">
        <v>44</v>
      </c>
      <c r="J76" s="11">
        <f t="shared" si="14"/>
        <v>5.7396295330028697E-3</v>
      </c>
      <c r="K76" s="43"/>
      <c r="L76" s="17">
        <f t="shared" si="15"/>
        <v>2122.7793814888205</v>
      </c>
      <c r="M76" s="17">
        <f t="shared" si="16"/>
        <v>2602.2954091816364</v>
      </c>
      <c r="N76" s="17">
        <f t="shared" si="17"/>
        <v>1469.9157243691131</v>
      </c>
      <c r="O76" s="37">
        <f t="shared" si="18"/>
        <v>1795.9300808765979</v>
      </c>
      <c r="P76" s="39">
        <f t="shared" si="19"/>
        <v>7990.9205959161682</v>
      </c>
      <c r="Q76" s="2"/>
    </row>
    <row r="77" spans="1:17" s="3" customFormat="1">
      <c r="A77" s="8">
        <v>75</v>
      </c>
      <c r="B77" s="12" t="s">
        <v>74</v>
      </c>
      <c r="C77" s="10">
        <v>7587</v>
      </c>
      <c r="D77" s="11">
        <f t="shared" si="11"/>
        <v>5.9823109051211952E-3</v>
      </c>
      <c r="E77" s="6">
        <v>26</v>
      </c>
      <c r="F77" s="11">
        <f t="shared" si="12"/>
        <v>4.3246839654025281E-3</v>
      </c>
      <c r="G77" s="18">
        <v>509</v>
      </c>
      <c r="H77" s="20">
        <f t="shared" si="13"/>
        <v>6.0078846108448805E-3</v>
      </c>
      <c r="I77" s="19">
        <v>55</v>
      </c>
      <c r="J77" s="11">
        <f t="shared" si="14"/>
        <v>7.1745369162535873E-3</v>
      </c>
      <c r="K77" s="43"/>
      <c r="L77" s="17">
        <f t="shared" si="15"/>
        <v>1247.9100548082813</v>
      </c>
      <c r="M77" s="17">
        <f t="shared" si="16"/>
        <v>1353.1936127744511</v>
      </c>
      <c r="N77" s="17">
        <f t="shared" si="17"/>
        <v>1253.2447298222421</v>
      </c>
      <c r="O77" s="37">
        <f t="shared" si="18"/>
        <v>2244.9126010957475</v>
      </c>
      <c r="P77" s="39">
        <f t="shared" si="19"/>
        <v>6099.2609985007221</v>
      </c>
      <c r="Q77" s="2"/>
    </row>
    <row r="78" spans="1:17" s="3" customFormat="1">
      <c r="A78" s="8">
        <v>76</v>
      </c>
      <c r="B78" s="12" t="s">
        <v>75</v>
      </c>
      <c r="C78" s="10">
        <v>6727</v>
      </c>
      <c r="D78" s="11">
        <f t="shared" si="11"/>
        <v>5.3042052799196363E-3</v>
      </c>
      <c r="E78" s="6">
        <v>29</v>
      </c>
      <c r="F78" s="11">
        <f t="shared" si="12"/>
        <v>4.8236859614105123E-3</v>
      </c>
      <c r="G78" s="18">
        <v>259</v>
      </c>
      <c r="H78" s="20">
        <f t="shared" si="13"/>
        <v>3.0570571988385543E-3</v>
      </c>
      <c r="I78" s="19">
        <v>25</v>
      </c>
      <c r="J78" s="11">
        <f t="shared" si="14"/>
        <v>3.2611531437516305E-3</v>
      </c>
      <c r="K78" s="43"/>
      <c r="L78" s="17">
        <f t="shared" si="15"/>
        <v>1106.4572213912361</v>
      </c>
      <c r="M78" s="17">
        <f t="shared" si="16"/>
        <v>1509.3313373253493</v>
      </c>
      <c r="N78" s="17">
        <f t="shared" si="17"/>
        <v>637.70213167772238</v>
      </c>
      <c r="O78" s="37">
        <f t="shared" si="18"/>
        <v>1020.4148186798852</v>
      </c>
      <c r="P78" s="39">
        <f t="shared" si="19"/>
        <v>4273.9055090741931</v>
      </c>
      <c r="Q78" s="2"/>
    </row>
    <row r="79" spans="1:17" s="3" customFormat="1">
      <c r="A79" s="8">
        <v>77</v>
      </c>
      <c r="B79" s="12" t="s">
        <v>76</v>
      </c>
      <c r="C79" s="10">
        <v>6208</v>
      </c>
      <c r="D79" s="11">
        <f t="shared" si="11"/>
        <v>4.8949764200596256E-3</v>
      </c>
      <c r="E79" s="6">
        <v>12</v>
      </c>
      <c r="F79" s="11">
        <f t="shared" si="12"/>
        <v>1.996007984031936E-3</v>
      </c>
      <c r="G79" s="18">
        <v>405</v>
      </c>
      <c r="H79" s="20">
        <f t="shared" si="13"/>
        <v>4.780340407450249E-3</v>
      </c>
      <c r="I79" s="19">
        <v>54</v>
      </c>
      <c r="J79" s="11">
        <f t="shared" si="14"/>
        <v>7.0440907905035223E-3</v>
      </c>
      <c r="K79" s="43"/>
      <c r="L79" s="17">
        <f t="shared" si="15"/>
        <v>1021.0920812244379</v>
      </c>
      <c r="M79" s="17">
        <f t="shared" si="16"/>
        <v>624.55089820359274</v>
      </c>
      <c r="N79" s="17">
        <f t="shared" si="17"/>
        <v>997.17900899412189</v>
      </c>
      <c r="O79" s="37">
        <f t="shared" si="18"/>
        <v>2204.096008348552</v>
      </c>
      <c r="P79" s="39">
        <f t="shared" si="19"/>
        <v>4846.9179967707041</v>
      </c>
      <c r="Q79" s="2"/>
    </row>
    <row r="80" spans="1:17" s="3" customFormat="1">
      <c r="A80" s="8">
        <v>78</v>
      </c>
      <c r="B80" s="12" t="s">
        <v>77</v>
      </c>
      <c r="C80" s="10">
        <v>47538</v>
      </c>
      <c r="D80" s="11">
        <f t="shared" si="11"/>
        <v>3.748347117538571E-2</v>
      </c>
      <c r="E80" s="6">
        <v>165</v>
      </c>
      <c r="F80" s="11">
        <f t="shared" si="12"/>
        <v>2.7445109780439122E-2</v>
      </c>
      <c r="G80" s="18">
        <v>4266</v>
      </c>
      <c r="H80" s="20">
        <f t="shared" si="13"/>
        <v>5.0352918958475955E-2</v>
      </c>
      <c r="I80" s="19">
        <v>426</v>
      </c>
      <c r="J80" s="11">
        <f t="shared" si="14"/>
        <v>5.5570049569527782E-2</v>
      </c>
      <c r="K80" s="43"/>
      <c r="L80" s="17">
        <f t="shared" si="15"/>
        <v>7819.0520871854587</v>
      </c>
      <c r="M80" s="17">
        <f t="shared" si="16"/>
        <v>8587.5748502994011</v>
      </c>
      <c r="N80" s="17">
        <f t="shared" si="17"/>
        <v>10503.618894738083</v>
      </c>
      <c r="O80" s="37">
        <f t="shared" si="18"/>
        <v>17387.868510305245</v>
      </c>
      <c r="P80" s="39">
        <f t="shared" si="19"/>
        <v>44298.114342528192</v>
      </c>
    </row>
    <row r="81" spans="1:17" s="3" customFormat="1">
      <c r="A81" s="8">
        <v>79</v>
      </c>
      <c r="B81" s="12" t="s">
        <v>78</v>
      </c>
      <c r="C81" s="10">
        <v>4359</v>
      </c>
      <c r="D81" s="11">
        <f t="shared" si="11"/>
        <v>3.4370493258762741E-3</v>
      </c>
      <c r="E81" s="6">
        <v>9</v>
      </c>
      <c r="F81" s="11">
        <f t="shared" si="12"/>
        <v>1.4970059880239522E-3</v>
      </c>
      <c r="G81" s="18">
        <v>155</v>
      </c>
      <c r="H81" s="20">
        <f t="shared" si="13"/>
        <v>1.8295129954439225E-3</v>
      </c>
      <c r="I81" s="19">
        <v>21</v>
      </c>
      <c r="J81" s="11">
        <f t="shared" si="14"/>
        <v>2.7393686407513698E-3</v>
      </c>
      <c r="K81" s="43"/>
      <c r="L81" s="17">
        <f t="shared" si="15"/>
        <v>716.96848937779077</v>
      </c>
      <c r="M81" s="17">
        <f t="shared" si="16"/>
        <v>468.41317365269464</v>
      </c>
      <c r="N81" s="17">
        <f t="shared" si="17"/>
        <v>381.63641084960221</v>
      </c>
      <c r="O81" s="37">
        <f t="shared" si="18"/>
        <v>857.14844769110357</v>
      </c>
      <c r="P81" s="39">
        <f t="shared" si="19"/>
        <v>2424.1665215711914</v>
      </c>
      <c r="Q81" s="2"/>
    </row>
    <row r="82" spans="1:17" s="3" customFormat="1">
      <c r="A82" s="8">
        <v>80</v>
      </c>
      <c r="B82" s="12" t="s">
        <v>79</v>
      </c>
      <c r="C82" s="10">
        <v>3442</v>
      </c>
      <c r="D82" s="11">
        <f t="shared" si="11"/>
        <v>2.713999490632286E-3</v>
      </c>
      <c r="E82" s="6">
        <v>17</v>
      </c>
      <c r="F82" s="11">
        <f t="shared" si="12"/>
        <v>2.8276779773785763E-3</v>
      </c>
      <c r="G82" s="18">
        <v>158</v>
      </c>
      <c r="H82" s="20">
        <f t="shared" si="13"/>
        <v>1.8649229243879984E-3</v>
      </c>
      <c r="I82" s="19">
        <v>15</v>
      </c>
      <c r="J82" s="11">
        <f t="shared" si="14"/>
        <v>1.9566918862509784E-3</v>
      </c>
      <c r="K82" s="43"/>
      <c r="L82" s="17">
        <f t="shared" si="15"/>
        <v>566.14029374589484</v>
      </c>
      <c r="M82" s="17">
        <f t="shared" si="16"/>
        <v>884.78043912175656</v>
      </c>
      <c r="N82" s="17">
        <f t="shared" si="17"/>
        <v>389.02292202733645</v>
      </c>
      <c r="O82" s="37">
        <f t="shared" si="18"/>
        <v>612.24889120793114</v>
      </c>
      <c r="P82" s="39">
        <f t="shared" si="19"/>
        <v>2452.1925461029191</v>
      </c>
      <c r="Q82" s="2"/>
    </row>
    <row r="83" spans="1:17" s="3" customFormat="1">
      <c r="A83" s="8">
        <v>81</v>
      </c>
      <c r="B83" s="12" t="s">
        <v>80</v>
      </c>
      <c r="C83" s="10">
        <v>3797</v>
      </c>
      <c r="D83" s="11">
        <f t="shared" si="11"/>
        <v>2.9939151847561854E-3</v>
      </c>
      <c r="E83" s="6">
        <v>17</v>
      </c>
      <c r="F83" s="11">
        <f t="shared" si="12"/>
        <v>2.8276779773785763E-3</v>
      </c>
      <c r="G83" s="18">
        <v>215</v>
      </c>
      <c r="H83" s="20">
        <f t="shared" si="13"/>
        <v>2.5377115743254407E-3</v>
      </c>
      <c r="I83" s="19">
        <v>27</v>
      </c>
      <c r="J83" s="11">
        <f t="shared" si="14"/>
        <v>3.5220453952517611E-3</v>
      </c>
      <c r="K83" s="43"/>
      <c r="L83" s="17">
        <f t="shared" si="15"/>
        <v>624.53070754014027</v>
      </c>
      <c r="M83" s="17">
        <f t="shared" si="16"/>
        <v>884.78043912175656</v>
      </c>
      <c r="N83" s="17">
        <f t="shared" si="17"/>
        <v>529.36663440428697</v>
      </c>
      <c r="O83" s="37">
        <f t="shared" si="18"/>
        <v>1102.048004174276</v>
      </c>
      <c r="P83" s="39">
        <f t="shared" si="19"/>
        <v>3140.72578524046</v>
      </c>
      <c r="Q83" s="2"/>
    </row>
    <row r="84" spans="1:17" s="3" customFormat="1">
      <c r="A84" s="8">
        <v>82</v>
      </c>
      <c r="B84" s="12" t="s">
        <v>81</v>
      </c>
      <c r="C84" s="10">
        <v>8519</v>
      </c>
      <c r="D84" s="11">
        <f t="shared" si="11"/>
        <v>6.7171881640605592E-3</v>
      </c>
      <c r="E84" s="6">
        <v>34</v>
      </c>
      <c r="F84" s="11">
        <f t="shared" si="12"/>
        <v>5.6553559547571526E-3</v>
      </c>
      <c r="G84" s="18">
        <v>444</v>
      </c>
      <c r="H84" s="20">
        <f t="shared" si="13"/>
        <v>5.2406694837232358E-3</v>
      </c>
      <c r="I84" s="19">
        <v>38</v>
      </c>
      <c r="J84" s="11">
        <f t="shared" si="14"/>
        <v>4.9569527785024783E-3</v>
      </c>
      <c r="K84" s="43"/>
      <c r="L84" s="17">
        <f t="shared" si="15"/>
        <v>1401.2054510230328</v>
      </c>
      <c r="M84" s="17">
        <f t="shared" si="16"/>
        <v>1769.5608782435131</v>
      </c>
      <c r="N84" s="17">
        <f t="shared" si="17"/>
        <v>1093.203654304667</v>
      </c>
      <c r="O84" s="37">
        <f t="shared" si="18"/>
        <v>1551.0305243934254</v>
      </c>
      <c r="P84" s="39">
        <f t="shared" si="19"/>
        <v>5815.000507964638</v>
      </c>
      <c r="Q84" s="2"/>
    </row>
    <row r="85" spans="1:17" s="3" customFormat="1">
      <c r="A85" s="8">
        <v>83</v>
      </c>
      <c r="B85" s="12" t="s">
        <v>82</v>
      </c>
      <c r="C85" s="10">
        <v>5093</v>
      </c>
      <c r="D85" s="11">
        <f t="shared" si="11"/>
        <v>4.0158045920366744E-3</v>
      </c>
      <c r="E85" s="6">
        <v>41</v>
      </c>
      <c r="F85" s="11">
        <f t="shared" si="12"/>
        <v>6.8196939454424482E-3</v>
      </c>
      <c r="G85" s="18">
        <v>229</v>
      </c>
      <c r="H85" s="20">
        <f t="shared" si="13"/>
        <v>2.7029579093977951E-3</v>
      </c>
      <c r="I85" s="19">
        <v>17</v>
      </c>
      <c r="J85" s="11">
        <f t="shared" si="14"/>
        <v>2.217584137751109E-3</v>
      </c>
      <c r="K85" s="43"/>
      <c r="L85" s="17">
        <f t="shared" si="15"/>
        <v>837.69683789885028</v>
      </c>
      <c r="M85" s="17">
        <f t="shared" si="16"/>
        <v>2133.8822355289421</v>
      </c>
      <c r="N85" s="17">
        <f t="shared" si="17"/>
        <v>563.83701990038003</v>
      </c>
      <c r="O85" s="37">
        <f t="shared" si="18"/>
        <v>693.88207670232202</v>
      </c>
      <c r="P85" s="39">
        <f t="shared" si="19"/>
        <v>4229.2981700304945</v>
      </c>
      <c r="Q85" s="2"/>
    </row>
    <row r="86" spans="1:17" s="3" customFormat="1">
      <c r="A86" s="8">
        <v>84</v>
      </c>
      <c r="B86" s="12" t="s">
        <v>83</v>
      </c>
      <c r="C86" s="10">
        <v>51158</v>
      </c>
      <c r="D86" s="11">
        <f t="shared" si="11"/>
        <v>4.0337822760536463E-2</v>
      </c>
      <c r="E86" s="6">
        <v>205</v>
      </c>
      <c r="F86" s="11">
        <f t="shared" si="12"/>
        <v>3.4098469727212241E-2</v>
      </c>
      <c r="G86" s="18">
        <v>3558</v>
      </c>
      <c r="H86" s="20">
        <f t="shared" si="13"/>
        <v>4.1996175727674043E-2</v>
      </c>
      <c r="I86" s="19">
        <v>367</v>
      </c>
      <c r="J86" s="11">
        <f t="shared" si="14"/>
        <v>4.7873728150273936E-2</v>
      </c>
      <c r="K86" s="43"/>
      <c r="L86" s="17">
        <f t="shared" si="15"/>
        <v>8414.4698278479063</v>
      </c>
      <c r="M86" s="17">
        <f t="shared" si="16"/>
        <v>10669.41117764471</v>
      </c>
      <c r="N86" s="17">
        <f t="shared" si="17"/>
        <v>8760.4022567928059</v>
      </c>
      <c r="O86" s="37">
        <f t="shared" si="18"/>
        <v>14979.689538220715</v>
      </c>
      <c r="P86" s="39">
        <f t="shared" si="19"/>
        <v>42823.972800506133</v>
      </c>
      <c r="Q86" s="2"/>
    </row>
    <row r="87" spans="1:17" s="3" customFormat="1">
      <c r="A87" s="8">
        <v>85</v>
      </c>
      <c r="B87" s="12" t="s">
        <v>84</v>
      </c>
      <c r="C87" s="10">
        <v>26436</v>
      </c>
      <c r="D87" s="11">
        <f t="shared" si="11"/>
        <v>2.0844651520730714E-2</v>
      </c>
      <c r="E87" s="6">
        <v>140</v>
      </c>
      <c r="F87" s="11">
        <f t="shared" si="12"/>
        <v>2.3286759813705923E-2</v>
      </c>
      <c r="G87" s="18">
        <v>1859</v>
      </c>
      <c r="H87" s="20">
        <f t="shared" si="13"/>
        <v>2.1942352635679046E-2</v>
      </c>
      <c r="I87" s="19">
        <v>144</v>
      </c>
      <c r="J87" s="11">
        <f t="shared" si="14"/>
        <v>1.8784242108009393E-2</v>
      </c>
      <c r="K87" s="43"/>
      <c r="L87" s="17">
        <f t="shared" si="15"/>
        <v>4348.1943072244267</v>
      </c>
      <c r="M87" s="17">
        <f t="shared" si="16"/>
        <v>7286.4271457085833</v>
      </c>
      <c r="N87" s="17">
        <f t="shared" si="17"/>
        <v>4577.1747598026486</v>
      </c>
      <c r="O87" s="37">
        <f t="shared" si="18"/>
        <v>5877.5893555961393</v>
      </c>
      <c r="P87" s="39">
        <f t="shared" si="19"/>
        <v>22089.385568331796</v>
      </c>
      <c r="Q87" s="2"/>
    </row>
    <row r="88" spans="1:17" s="3" customFormat="1">
      <c r="A88" s="8">
        <v>86</v>
      </c>
      <c r="B88" s="12" t="s">
        <v>85</v>
      </c>
      <c r="C88" s="10">
        <v>17917</v>
      </c>
      <c r="D88" s="11">
        <f t="shared" si="11"/>
        <v>1.4127463356670155E-2</v>
      </c>
      <c r="E88" s="6">
        <v>78</v>
      </c>
      <c r="F88" s="11">
        <f t="shared" si="12"/>
        <v>1.2974051896207584E-2</v>
      </c>
      <c r="G88" s="18">
        <v>926</v>
      </c>
      <c r="H88" s="20">
        <f t="shared" si="13"/>
        <v>1.0929864734071433E-2</v>
      </c>
      <c r="I88" s="19">
        <v>89</v>
      </c>
      <c r="J88" s="11">
        <f t="shared" si="14"/>
        <v>1.1609705191755805E-2</v>
      </c>
      <c r="K88" s="43"/>
      <c r="L88" s="17">
        <f t="shared" si="15"/>
        <v>2946.9888562013944</v>
      </c>
      <c r="M88" s="17">
        <f t="shared" si="16"/>
        <v>4059.580838323353</v>
      </c>
      <c r="N88" s="17">
        <f t="shared" si="17"/>
        <v>2279.9697835273009</v>
      </c>
      <c r="O88" s="37">
        <f t="shared" si="18"/>
        <v>3632.6767545003913</v>
      </c>
      <c r="P88" s="39">
        <f t="shared" si="19"/>
        <v>12919.216232552439</v>
      </c>
      <c r="Q88" s="2"/>
    </row>
    <row r="89" spans="1:17" s="3" customFormat="1">
      <c r="A89" s="8">
        <v>87</v>
      </c>
      <c r="B89" s="12" t="s">
        <v>86</v>
      </c>
      <c r="C89" s="10">
        <v>7810</v>
      </c>
      <c r="D89" s="11">
        <f t="shared" si="11"/>
        <v>6.1581452707257858E-3</v>
      </c>
      <c r="E89" s="6">
        <v>21</v>
      </c>
      <c r="F89" s="11">
        <f t="shared" si="12"/>
        <v>3.4930139720558881E-3</v>
      </c>
      <c r="G89" s="18">
        <v>474</v>
      </c>
      <c r="H89" s="20">
        <f t="shared" si="13"/>
        <v>5.5947687731639955E-3</v>
      </c>
      <c r="I89" s="19">
        <v>33</v>
      </c>
      <c r="J89" s="11">
        <f t="shared" si="14"/>
        <v>4.3047221497521521E-3</v>
      </c>
      <c r="K89" s="43"/>
      <c r="L89" s="17">
        <f t="shared" si="15"/>
        <v>1284.5891034733988</v>
      </c>
      <c r="M89" s="17">
        <f t="shared" si="16"/>
        <v>1092.9640718562873</v>
      </c>
      <c r="N89" s="17">
        <f t="shared" si="17"/>
        <v>1167.0687660820095</v>
      </c>
      <c r="O89" s="37">
        <f t="shared" si="18"/>
        <v>1346.9475606574483</v>
      </c>
      <c r="P89" s="39">
        <f t="shared" si="19"/>
        <v>4891.5695020691437</v>
      </c>
      <c r="Q89" s="2"/>
    </row>
    <row r="90" spans="1:17" s="3" customFormat="1">
      <c r="A90" s="8">
        <v>88</v>
      </c>
      <c r="B90" s="12" t="s">
        <v>87</v>
      </c>
      <c r="C90" s="10">
        <v>10346</v>
      </c>
      <c r="D90" s="11">
        <f t="shared" si="11"/>
        <v>8.1577683701573606E-3</v>
      </c>
      <c r="E90" s="6">
        <v>23</v>
      </c>
      <c r="F90" s="11">
        <f t="shared" si="12"/>
        <v>3.8256819693945443E-3</v>
      </c>
      <c r="G90" s="18">
        <v>629</v>
      </c>
      <c r="H90" s="20">
        <f t="shared" si="13"/>
        <v>7.4242817686079174E-3</v>
      </c>
      <c r="I90" s="19">
        <v>90</v>
      </c>
      <c r="J90" s="11">
        <f t="shared" si="14"/>
        <v>1.174015131750587E-2</v>
      </c>
      <c r="K90" s="43"/>
      <c r="L90" s="17">
        <f t="shared" si="15"/>
        <v>1701.7104820148254</v>
      </c>
      <c r="M90" s="17">
        <f t="shared" si="16"/>
        <v>1197.055888223553</v>
      </c>
      <c r="N90" s="17">
        <f t="shared" si="17"/>
        <v>1548.7051769316115</v>
      </c>
      <c r="O90" s="37">
        <f t="shared" si="18"/>
        <v>3673.4933472475864</v>
      </c>
      <c r="P90" s="39">
        <f t="shared" si="19"/>
        <v>8120.9648944175769</v>
      </c>
      <c r="Q90" s="2"/>
    </row>
    <row r="91" spans="1:17" s="3" customFormat="1">
      <c r="A91" s="8">
        <v>89</v>
      </c>
      <c r="B91" s="12" t="s">
        <v>88</v>
      </c>
      <c r="C91" s="10">
        <v>10581</v>
      </c>
      <c r="D91" s="11">
        <f t="shared" si="11"/>
        <v>8.3430646747182508E-3</v>
      </c>
      <c r="E91" s="6">
        <v>18</v>
      </c>
      <c r="F91" s="11">
        <f t="shared" si="12"/>
        <v>2.9940119760479044E-3</v>
      </c>
      <c r="G91" s="18">
        <v>830</v>
      </c>
      <c r="H91" s="20">
        <f t="shared" si="13"/>
        <v>9.796747007861005E-3</v>
      </c>
      <c r="I91" s="19">
        <v>85</v>
      </c>
      <c r="J91" s="11">
        <f t="shared" si="14"/>
        <v>1.1087920688755543E-2</v>
      </c>
      <c r="K91" s="43"/>
      <c r="L91" s="17">
        <f t="shared" si="15"/>
        <v>1740.3632911462271</v>
      </c>
      <c r="M91" s="17">
        <f t="shared" si="16"/>
        <v>936.82634730538928</v>
      </c>
      <c r="N91" s="17">
        <f t="shared" si="17"/>
        <v>2043.6014258398056</v>
      </c>
      <c r="O91" s="37">
        <f t="shared" si="18"/>
        <v>3469.4103835116093</v>
      </c>
      <c r="P91" s="39">
        <f t="shared" si="19"/>
        <v>8190.2014478030314</v>
      </c>
      <c r="Q91" s="2"/>
    </row>
    <row r="92" spans="1:17" s="3" customFormat="1">
      <c r="A92" s="8">
        <v>90</v>
      </c>
      <c r="B92" s="12" t="s">
        <v>89</v>
      </c>
      <c r="C92" s="10">
        <v>4782</v>
      </c>
      <c r="D92" s="11">
        <f t="shared" si="11"/>
        <v>3.770582674085878E-3</v>
      </c>
      <c r="E92" s="6">
        <v>31</v>
      </c>
      <c r="F92" s="11">
        <f t="shared" si="12"/>
        <v>5.1563539587491684E-3</v>
      </c>
      <c r="G92" s="18">
        <v>135</v>
      </c>
      <c r="H92" s="20">
        <f t="shared" si="13"/>
        <v>1.5934468024834164E-3</v>
      </c>
      <c r="I92" s="19">
        <v>6</v>
      </c>
      <c r="J92" s="11">
        <f t="shared" si="14"/>
        <v>7.8267675450039136E-4</v>
      </c>
      <c r="K92" s="43"/>
      <c r="L92" s="17">
        <f t="shared" si="15"/>
        <v>786.54354581431414</v>
      </c>
      <c r="M92" s="17">
        <f t="shared" si="16"/>
        <v>1613.4231536926147</v>
      </c>
      <c r="N92" s="17">
        <f t="shared" si="17"/>
        <v>332.39300299804069</v>
      </c>
      <c r="O92" s="37">
        <f t="shared" si="18"/>
        <v>244.89955648317246</v>
      </c>
      <c r="P92" s="39">
        <f t="shared" si="19"/>
        <v>2977.2592589881419</v>
      </c>
      <c r="Q92" s="2"/>
    </row>
    <row r="93" spans="1:17" s="3" customFormat="1">
      <c r="A93" s="8">
        <v>91</v>
      </c>
      <c r="B93" s="12" t="s">
        <v>90</v>
      </c>
      <c r="C93" s="10">
        <v>5442</v>
      </c>
      <c r="D93" s="11">
        <f t="shared" si="11"/>
        <v>4.2909893166824236E-3</v>
      </c>
      <c r="E93" s="6">
        <v>15</v>
      </c>
      <c r="F93" s="11">
        <f t="shared" si="12"/>
        <v>2.4950099800399202E-3</v>
      </c>
      <c r="G93" s="18">
        <v>210</v>
      </c>
      <c r="H93" s="20">
        <f t="shared" si="13"/>
        <v>2.4786950260853144E-3</v>
      </c>
      <c r="I93" s="19">
        <v>18</v>
      </c>
      <c r="J93" s="11">
        <f t="shared" si="14"/>
        <v>2.3480302635011741E-3</v>
      </c>
      <c r="K93" s="43"/>
      <c r="L93" s="17">
        <f t="shared" si="15"/>
        <v>895.10037145995352</v>
      </c>
      <c r="M93" s="17">
        <f t="shared" si="16"/>
        <v>780.68862275449101</v>
      </c>
      <c r="N93" s="17">
        <f t="shared" si="17"/>
        <v>517.05578244139656</v>
      </c>
      <c r="O93" s="37">
        <f t="shared" si="18"/>
        <v>734.69866944951741</v>
      </c>
      <c r="P93" s="39">
        <f t="shared" si="19"/>
        <v>2927.5434461053583</v>
      </c>
      <c r="Q93" s="2"/>
    </row>
    <row r="94" spans="1:17" s="3" customFormat="1">
      <c r="A94" s="8">
        <v>92</v>
      </c>
      <c r="B94" s="12" t="s">
        <v>91</v>
      </c>
      <c r="C94" s="10">
        <v>3788</v>
      </c>
      <c r="D94" s="11">
        <f t="shared" si="11"/>
        <v>2.9868187305389601E-3</v>
      </c>
      <c r="E94" s="6">
        <v>8</v>
      </c>
      <c r="F94" s="11">
        <f t="shared" si="12"/>
        <v>1.3306719893546241E-3</v>
      </c>
      <c r="G94" s="18">
        <v>161</v>
      </c>
      <c r="H94" s="20">
        <f t="shared" si="13"/>
        <v>1.9003328533320743E-3</v>
      </c>
      <c r="I94" s="19">
        <v>20</v>
      </c>
      <c r="J94" s="11">
        <f t="shared" si="14"/>
        <v>2.6089225150013043E-3</v>
      </c>
      <c r="K94" s="43"/>
      <c r="L94" s="17">
        <f t="shared" si="15"/>
        <v>623.05038719042705</v>
      </c>
      <c r="M94" s="17">
        <f t="shared" si="16"/>
        <v>416.36726546906186</v>
      </c>
      <c r="N94" s="17">
        <f t="shared" si="17"/>
        <v>396.40943320507068</v>
      </c>
      <c r="O94" s="37">
        <f t="shared" si="18"/>
        <v>816.33185494390807</v>
      </c>
      <c r="P94" s="39">
        <f t="shared" si="19"/>
        <v>2252.1589408084674</v>
      </c>
      <c r="Q94" s="2"/>
    </row>
    <row r="95" spans="1:17" s="3" customFormat="1">
      <c r="A95" s="8">
        <v>93</v>
      </c>
      <c r="B95" s="12" t="s">
        <v>92</v>
      </c>
      <c r="C95" s="14">
        <v>7095</v>
      </c>
      <c r="D95" s="11">
        <f t="shared" si="11"/>
        <v>5.5943714079128622E-3</v>
      </c>
      <c r="E95" s="6">
        <v>20</v>
      </c>
      <c r="F95" s="11">
        <f t="shared" si="12"/>
        <v>3.3266799733865601E-3</v>
      </c>
      <c r="G95" s="18">
        <v>227</v>
      </c>
      <c r="H95" s="20">
        <f t="shared" si="13"/>
        <v>2.6793512901017447E-3</v>
      </c>
      <c r="I95" s="19">
        <v>28</v>
      </c>
      <c r="J95" s="11">
        <f t="shared" si="14"/>
        <v>3.6524915210018262E-3</v>
      </c>
      <c r="K95" s="43"/>
      <c r="L95" s="17">
        <f t="shared" si="15"/>
        <v>1166.9858756906231</v>
      </c>
      <c r="M95" s="17">
        <f t="shared" si="16"/>
        <v>1040.9181636726546</v>
      </c>
      <c r="N95" s="17">
        <f t="shared" si="17"/>
        <v>558.91267911522391</v>
      </c>
      <c r="O95" s="37">
        <f t="shared" si="18"/>
        <v>1142.8645969214715</v>
      </c>
      <c r="P95" s="39">
        <f t="shared" si="19"/>
        <v>3909.6813153999728</v>
      </c>
      <c r="Q95" s="2"/>
    </row>
    <row r="96" spans="1:17" s="3" customFormat="1">
      <c r="A96" s="8">
        <v>94</v>
      </c>
      <c r="B96" s="12" t="s">
        <v>93</v>
      </c>
      <c r="C96" s="10">
        <v>7064</v>
      </c>
      <c r="D96" s="11">
        <f t="shared" si="11"/>
        <v>5.569928065609085E-3</v>
      </c>
      <c r="E96" s="6">
        <v>25</v>
      </c>
      <c r="F96" s="11">
        <f t="shared" si="12"/>
        <v>4.1583499667332E-3</v>
      </c>
      <c r="G96" s="18">
        <v>416</v>
      </c>
      <c r="H96" s="20">
        <f t="shared" si="13"/>
        <v>4.9101768135785271E-3</v>
      </c>
      <c r="I96" s="19">
        <v>45</v>
      </c>
      <c r="J96" s="11">
        <f t="shared" si="14"/>
        <v>5.8700756587529348E-3</v>
      </c>
      <c r="K96" s="43"/>
      <c r="L96" s="17">
        <f t="shared" si="15"/>
        <v>1161.8869944860551</v>
      </c>
      <c r="M96" s="17">
        <f t="shared" si="16"/>
        <v>1301.1477045908182</v>
      </c>
      <c r="N96" s="17">
        <f t="shared" si="17"/>
        <v>1024.2628833124807</v>
      </c>
      <c r="O96" s="37">
        <f t="shared" si="18"/>
        <v>1836.7466736237932</v>
      </c>
      <c r="P96" s="39">
        <f t="shared" si="19"/>
        <v>5324.0442560131469</v>
      </c>
      <c r="Q96" s="2"/>
    </row>
    <row r="97" spans="1:17" s="4" customFormat="1">
      <c r="A97" s="8">
        <v>95</v>
      </c>
      <c r="B97" s="12" t="s">
        <v>94</v>
      </c>
      <c r="C97" s="10">
        <v>3800</v>
      </c>
      <c r="D97" s="11">
        <f t="shared" si="11"/>
        <v>2.9962806694952609E-3</v>
      </c>
      <c r="E97" s="6">
        <v>9</v>
      </c>
      <c r="F97" s="11">
        <f t="shared" si="12"/>
        <v>1.4970059880239522E-3</v>
      </c>
      <c r="G97" s="18">
        <v>96</v>
      </c>
      <c r="H97" s="20">
        <f t="shared" si="13"/>
        <v>1.1331177262104294E-3</v>
      </c>
      <c r="I97" s="19">
        <v>7</v>
      </c>
      <c r="J97" s="11">
        <f t="shared" si="14"/>
        <v>9.1312288025045655E-4</v>
      </c>
      <c r="K97" s="43"/>
      <c r="L97" s="17">
        <f t="shared" si="15"/>
        <v>625.02414765671142</v>
      </c>
      <c r="M97" s="17">
        <f t="shared" si="16"/>
        <v>468.41317365269464</v>
      </c>
      <c r="N97" s="17">
        <f t="shared" si="17"/>
        <v>236.36835768749557</v>
      </c>
      <c r="O97" s="37">
        <f t="shared" si="18"/>
        <v>285.71614923036788</v>
      </c>
      <c r="P97" s="39">
        <f t="shared" si="19"/>
        <v>1615.5218282272695</v>
      </c>
      <c r="Q97" s="2"/>
    </row>
    <row r="98" spans="1:17" s="4" customFormat="1">
      <c r="A98" s="8">
        <v>96</v>
      </c>
      <c r="B98" s="12" t="s">
        <v>95</v>
      </c>
      <c r="C98" s="10">
        <v>5642</v>
      </c>
      <c r="D98" s="11">
        <f t="shared" si="11"/>
        <v>4.448688299287437E-3</v>
      </c>
      <c r="E98" s="6">
        <v>58</v>
      </c>
      <c r="F98" s="11">
        <f t="shared" si="12"/>
        <v>9.6473719228210245E-3</v>
      </c>
      <c r="G98" s="18">
        <v>249</v>
      </c>
      <c r="H98" s="20">
        <f t="shared" si="13"/>
        <v>2.9390241023583012E-3</v>
      </c>
      <c r="I98" s="19">
        <v>18</v>
      </c>
      <c r="J98" s="11">
        <f t="shared" si="14"/>
        <v>2.3480302635011741E-3</v>
      </c>
      <c r="K98" s="43"/>
      <c r="L98" s="17">
        <f t="shared" si="15"/>
        <v>927.99637923135936</v>
      </c>
      <c r="M98" s="17">
        <f t="shared" si="16"/>
        <v>3018.6626746506986</v>
      </c>
      <c r="N98" s="17">
        <f t="shared" si="17"/>
        <v>613.08042775194167</v>
      </c>
      <c r="O98" s="37">
        <f t="shared" si="18"/>
        <v>734.69866944951741</v>
      </c>
      <c r="P98" s="39">
        <f t="shared" si="19"/>
        <v>5294.4381510835165</v>
      </c>
      <c r="Q98" s="2"/>
    </row>
    <row r="99" spans="1:17" s="3" customFormat="1">
      <c r="A99" s="8">
        <v>97</v>
      </c>
      <c r="B99" s="12" t="s">
        <v>96</v>
      </c>
      <c r="C99" s="10">
        <v>20008</v>
      </c>
      <c r="D99" s="11">
        <f t="shared" ref="D99:D104" si="20">C99/$D$2</f>
        <v>1.5776206219805574E-2</v>
      </c>
      <c r="E99" s="6">
        <v>99</v>
      </c>
      <c r="F99" s="11">
        <f t="shared" ref="F99:F104" si="21">E99/$E$1</f>
        <v>1.6467065868263474E-2</v>
      </c>
      <c r="G99" s="18">
        <v>1142</v>
      </c>
      <c r="H99" s="20">
        <f t="shared" si="13"/>
        <v>1.34793796180449E-2</v>
      </c>
      <c r="I99" s="19">
        <v>119</v>
      </c>
      <c r="J99" s="11">
        <f t="shared" si="14"/>
        <v>1.5523088964257761E-2</v>
      </c>
      <c r="K99" s="43"/>
      <c r="L99" s="17">
        <f t="shared" si="15"/>
        <v>3290.9166174514426</v>
      </c>
      <c r="M99" s="17">
        <f t="shared" si="16"/>
        <v>5152.5449101796412</v>
      </c>
      <c r="N99" s="17">
        <f t="shared" si="17"/>
        <v>2811.7985883241658</v>
      </c>
      <c r="O99" s="37">
        <f t="shared" si="18"/>
        <v>4857.1745369162536</v>
      </c>
      <c r="P99" s="39">
        <f t="shared" si="19"/>
        <v>16112.434652871503</v>
      </c>
      <c r="Q99" s="2"/>
    </row>
    <row r="100" spans="1:17" s="3" customFormat="1">
      <c r="A100" s="8">
        <v>98</v>
      </c>
      <c r="B100" s="12" t="s">
        <v>97</v>
      </c>
      <c r="C100" s="10">
        <v>7298</v>
      </c>
      <c r="D100" s="11">
        <f t="shared" si="20"/>
        <v>5.7544358752569507E-3</v>
      </c>
      <c r="E100" s="6">
        <v>33</v>
      </c>
      <c r="F100" s="11">
        <f t="shared" si="21"/>
        <v>5.4890219560878245E-3</v>
      </c>
      <c r="G100" s="18">
        <v>352</v>
      </c>
      <c r="H100" s="20">
        <f t="shared" si="13"/>
        <v>4.1547649961049078E-3</v>
      </c>
      <c r="I100" s="19">
        <v>15</v>
      </c>
      <c r="J100" s="11">
        <f t="shared" si="14"/>
        <v>1.9566918862509784E-3</v>
      </c>
      <c r="K100" s="43"/>
      <c r="L100" s="17">
        <f t="shared" si="15"/>
        <v>1200.3753235785998</v>
      </c>
      <c r="M100" s="17">
        <f t="shared" si="16"/>
        <v>1717.5149700598804</v>
      </c>
      <c r="N100" s="17">
        <f t="shared" si="17"/>
        <v>866.68397818748372</v>
      </c>
      <c r="O100" s="37">
        <f t="shared" si="18"/>
        <v>612.24889120793114</v>
      </c>
      <c r="P100" s="39">
        <f t="shared" si="19"/>
        <v>4396.8231630338951</v>
      </c>
      <c r="Q100" s="2"/>
    </row>
    <row r="101" spans="1:17" s="3" customFormat="1">
      <c r="A101" s="8">
        <v>99</v>
      </c>
      <c r="B101" s="12" t="s">
        <v>98</v>
      </c>
      <c r="C101" s="10">
        <v>4253</v>
      </c>
      <c r="D101" s="11">
        <f t="shared" si="20"/>
        <v>3.3534688650956167E-3</v>
      </c>
      <c r="E101" s="6">
        <v>3</v>
      </c>
      <c r="F101" s="11">
        <f t="shared" si="21"/>
        <v>4.9900199600798399E-4</v>
      </c>
      <c r="G101" s="18">
        <v>141</v>
      </c>
      <c r="H101" s="20">
        <f t="shared" si="13"/>
        <v>1.6642666603715682E-3</v>
      </c>
      <c r="I101" s="19">
        <v>1</v>
      </c>
      <c r="J101" s="11">
        <f t="shared" si="14"/>
        <v>1.3044612575006522E-4</v>
      </c>
      <c r="K101" s="43"/>
      <c r="L101" s="17">
        <f t="shared" si="15"/>
        <v>699.53360525894561</v>
      </c>
      <c r="M101" s="17">
        <f t="shared" si="16"/>
        <v>156.13772455089818</v>
      </c>
      <c r="N101" s="17">
        <f t="shared" si="17"/>
        <v>347.1660253535091</v>
      </c>
      <c r="O101" s="37">
        <f t="shared" si="18"/>
        <v>40.816592747195408</v>
      </c>
      <c r="P101" s="39">
        <f t="shared" si="19"/>
        <v>1243.6539479105484</v>
      </c>
      <c r="Q101" s="2"/>
    </row>
    <row r="102" spans="1:17" s="3" customFormat="1">
      <c r="A102" s="8">
        <v>100</v>
      </c>
      <c r="B102" s="12" t="s">
        <v>99</v>
      </c>
      <c r="C102" s="10">
        <v>12993</v>
      </c>
      <c r="D102" s="11">
        <f t="shared" si="20"/>
        <v>1.0244914404934717E-2</v>
      </c>
      <c r="E102" s="6">
        <v>26</v>
      </c>
      <c r="F102" s="11">
        <f t="shared" si="21"/>
        <v>4.3246839654025281E-3</v>
      </c>
      <c r="G102" s="18">
        <v>894</v>
      </c>
      <c r="H102" s="20">
        <f t="shared" si="13"/>
        <v>1.0552158825334624E-2</v>
      </c>
      <c r="I102" s="19">
        <v>100</v>
      </c>
      <c r="J102" s="11">
        <f t="shared" si="14"/>
        <v>1.3044612575006522E-2</v>
      </c>
      <c r="K102" s="43"/>
      <c r="L102" s="17">
        <f t="shared" si="15"/>
        <v>2137.0891448693819</v>
      </c>
      <c r="M102" s="17">
        <f t="shared" si="16"/>
        <v>1353.1936127744511</v>
      </c>
      <c r="N102" s="17">
        <f t="shared" si="17"/>
        <v>2201.1803309648026</v>
      </c>
      <c r="O102" s="37">
        <f t="shared" si="18"/>
        <v>4081.6592747195409</v>
      </c>
      <c r="P102" s="39">
        <f t="shared" si="19"/>
        <v>9773.122363328177</v>
      </c>
      <c r="Q102" s="2"/>
    </row>
    <row r="103" spans="1:17" s="3" customFormat="1">
      <c r="A103" s="8">
        <v>101</v>
      </c>
      <c r="B103" s="12" t="s">
        <v>100</v>
      </c>
      <c r="C103" s="10">
        <v>4620</v>
      </c>
      <c r="D103" s="11">
        <f t="shared" si="20"/>
        <v>3.6428464981758169E-3</v>
      </c>
      <c r="E103" s="6">
        <v>12</v>
      </c>
      <c r="F103" s="11">
        <f t="shared" si="21"/>
        <v>1.996007984031936E-3</v>
      </c>
      <c r="G103" s="18">
        <v>200</v>
      </c>
      <c r="H103" s="20">
        <f t="shared" si="13"/>
        <v>2.3606619296050613E-3</v>
      </c>
      <c r="I103" s="19">
        <v>15</v>
      </c>
      <c r="J103" s="11">
        <f t="shared" si="14"/>
        <v>1.9566918862509784E-3</v>
      </c>
      <c r="K103" s="43"/>
      <c r="L103" s="17">
        <f t="shared" si="15"/>
        <v>759.89777951947542</v>
      </c>
      <c r="M103" s="17">
        <f t="shared" si="16"/>
        <v>624.55089820359274</v>
      </c>
      <c r="N103" s="17">
        <f t="shared" si="17"/>
        <v>492.43407851561579</v>
      </c>
      <c r="O103" s="37">
        <f t="shared" si="18"/>
        <v>612.24889120793114</v>
      </c>
      <c r="P103" s="39">
        <f t="shared" si="19"/>
        <v>2489.1316474466148</v>
      </c>
      <c r="Q103" s="2"/>
    </row>
    <row r="104" spans="1:17" s="3" customFormat="1">
      <c r="A104" s="8">
        <v>102</v>
      </c>
      <c r="B104" s="12" t="s">
        <v>101</v>
      </c>
      <c r="C104" s="10">
        <v>4649</v>
      </c>
      <c r="D104" s="11">
        <f t="shared" si="20"/>
        <v>3.6657128506535439E-3</v>
      </c>
      <c r="E104" s="6">
        <v>13</v>
      </c>
      <c r="F104" s="11">
        <f t="shared" si="21"/>
        <v>2.162341982701264E-3</v>
      </c>
      <c r="G104" s="18">
        <v>170</v>
      </c>
      <c r="H104" s="20">
        <f t="shared" si="13"/>
        <v>2.0065626401643021E-3</v>
      </c>
      <c r="I104" s="19">
        <v>18</v>
      </c>
      <c r="J104" s="11">
        <f t="shared" si="14"/>
        <v>2.3480302635011741E-3</v>
      </c>
      <c r="K104" s="43"/>
      <c r="L104" s="17">
        <f t="shared" si="15"/>
        <v>764.66770064632931</v>
      </c>
      <c r="M104" s="17">
        <f t="shared" si="16"/>
        <v>676.59680638722557</v>
      </c>
      <c r="N104" s="17">
        <f t="shared" si="17"/>
        <v>418.56896673827345</v>
      </c>
      <c r="O104" s="37">
        <f t="shared" si="18"/>
        <v>734.69866944951741</v>
      </c>
      <c r="P104" s="39">
        <f t="shared" si="19"/>
        <v>2594.5321432213459</v>
      </c>
      <c r="Q104" s="2"/>
    </row>
    <row r="105" spans="1:17">
      <c r="P105" s="40">
        <f>SUM(P3:P104)</f>
        <v>1042999.9999999999</v>
      </c>
    </row>
  </sheetData>
  <sortState ref="B3:N104">
    <sortCondition ref="B3:B104"/>
  </sortState>
  <conditionalFormatting sqref="C3:C104">
    <cfRule type="cellIs" dxfId="769" priority="1" operator="greaterThan">
      <formula>50000</formula>
    </cfRule>
    <cfRule type="cellIs" dxfId="768" priority="2" operator="greaterThan">
      <formula>20000</formula>
    </cfRule>
    <cfRule type="cellIs" dxfId="767" priority="3" operator="greaterThan">
      <formula>10000</formula>
    </cfRule>
    <cfRule type="cellIs" dxfId="766" priority="4" operator="greaterThan">
      <formula>5000</formula>
    </cfRule>
    <cfRule type="cellIs" dxfId="765" priority="5" operator="lessThanOrEqual">
      <formula>5000</formula>
    </cfRule>
  </conditionalFormatting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workbookViewId="0">
      <selection activeCell="C3" sqref="C3:C104"/>
    </sheetView>
  </sheetViews>
  <sheetFormatPr defaultRowHeight="14.5"/>
  <cols>
    <col min="1" max="1" width="3.1796875" bestFit="1" customWidth="1"/>
    <col min="2" max="2" width="17.81640625" bestFit="1" customWidth="1"/>
    <col min="3" max="3" width="9.81640625" style="5" bestFit="1" customWidth="1"/>
    <col min="4" max="4" width="14.81640625" style="68" bestFit="1" customWidth="1"/>
    <col min="5" max="5" width="9.81640625" style="69" hidden="1" customWidth="1"/>
    <col min="6" max="6" width="9.81640625" style="68" customWidth="1"/>
    <col min="7" max="7" width="9.81640625" style="69" hidden="1" customWidth="1"/>
    <col min="8" max="8" width="10.1796875" style="68" customWidth="1"/>
    <col min="9" max="9" width="7.1796875" style="69" hidden="1" customWidth="1"/>
    <col min="10" max="10" width="9.1796875" style="70"/>
    <col min="11" max="12" width="9" bestFit="1" customWidth="1"/>
    <col min="13" max="13" width="9" customWidth="1"/>
    <col min="14" max="15" width="14.453125" bestFit="1" customWidth="1"/>
    <col min="16" max="16" width="13.81640625" bestFit="1" customWidth="1"/>
  </cols>
  <sheetData>
    <row r="1" spans="1:18" ht="37.5" customHeight="1">
      <c r="A1" s="49"/>
      <c r="B1" s="49"/>
      <c r="C1" s="50" t="s">
        <v>104</v>
      </c>
      <c r="D1" s="51" t="s">
        <v>102</v>
      </c>
      <c r="E1" s="52">
        <f>SUM(E3:E104)</f>
        <v>6153</v>
      </c>
      <c r="F1" s="51" t="s">
        <v>117</v>
      </c>
      <c r="G1" s="52">
        <f>SUM(G3:G104)</f>
        <v>6012</v>
      </c>
      <c r="H1" s="51" t="s">
        <v>117</v>
      </c>
      <c r="I1" s="53">
        <f>SUM(I3:I104)</f>
        <v>5702</v>
      </c>
      <c r="J1" s="51" t="s">
        <v>117</v>
      </c>
      <c r="K1" s="54" t="s">
        <v>106</v>
      </c>
      <c r="L1" s="54" t="s">
        <v>118</v>
      </c>
      <c r="M1" s="54" t="s">
        <v>118</v>
      </c>
      <c r="N1" s="55" t="s">
        <v>105</v>
      </c>
    </row>
    <row r="2" spans="1:18" ht="18.75" customHeight="1">
      <c r="A2" s="49"/>
      <c r="B2" s="56" t="s">
        <v>103</v>
      </c>
      <c r="C2" s="57"/>
      <c r="D2" s="57">
        <v>1268239</v>
      </c>
      <c r="E2" s="58">
        <v>2013</v>
      </c>
      <c r="F2" s="59">
        <v>2013</v>
      </c>
      <c r="G2" s="58">
        <v>2014</v>
      </c>
      <c r="H2" s="60">
        <v>2014</v>
      </c>
      <c r="I2" s="61" t="s">
        <v>119</v>
      </c>
      <c r="J2" s="62">
        <v>2015</v>
      </c>
      <c r="K2" s="63"/>
      <c r="L2" s="64" t="s">
        <v>120</v>
      </c>
      <c r="M2" s="64" t="s">
        <v>121</v>
      </c>
      <c r="N2" s="65">
        <v>1043000</v>
      </c>
    </row>
    <row r="3" spans="1:18" s="3" customFormat="1" ht="9">
      <c r="A3" s="8">
        <v>1</v>
      </c>
      <c r="B3" s="12" t="s">
        <v>0</v>
      </c>
      <c r="C3" s="10">
        <v>5049</v>
      </c>
      <c r="D3" s="11">
        <v>3.9811108158635715E-3</v>
      </c>
      <c r="E3" s="6">
        <v>13</v>
      </c>
      <c r="F3" s="11">
        <f t="shared" ref="F3:F34" si="0">E3/$E$1</f>
        <v>2.1127905086949453E-3</v>
      </c>
      <c r="G3" s="6">
        <v>37</v>
      </c>
      <c r="H3" s="11">
        <f t="shared" ref="H3:H34" si="1">G3/$G$1</f>
        <v>6.1543579507651368E-3</v>
      </c>
      <c r="I3" s="6">
        <v>11</v>
      </c>
      <c r="J3" s="66">
        <f t="shared" ref="J3:J34" si="2">I3/$I$1</f>
        <v>1.929147667485093E-3</v>
      </c>
      <c r="K3" s="17">
        <f t="shared" ref="K3:K34" si="3">D3*$N$2</f>
        <v>4152.298580945705</v>
      </c>
      <c r="L3" s="17">
        <f t="shared" ref="L3:L34" si="4">J3*$N$2</f>
        <v>2012.101017186952</v>
      </c>
      <c r="M3" s="17">
        <f t="shared" ref="M3:M34" si="5">H3*$N$2</f>
        <v>6418.9953426480379</v>
      </c>
    </row>
    <row r="4" spans="1:18" s="3" customFormat="1" ht="12.75" customHeight="1">
      <c r="A4" s="8">
        <v>2</v>
      </c>
      <c r="B4" s="12" t="s">
        <v>1</v>
      </c>
      <c r="C4" s="10">
        <v>3626</v>
      </c>
      <c r="D4" s="11">
        <f t="shared" ref="D4:D35" si="6">C4/$D$2</f>
        <v>2.859082554628899E-3</v>
      </c>
      <c r="E4" s="6">
        <v>18</v>
      </c>
      <c r="F4" s="11">
        <f t="shared" si="0"/>
        <v>2.9254022428083864E-3</v>
      </c>
      <c r="G4" s="6">
        <v>35</v>
      </c>
      <c r="H4" s="11">
        <f t="shared" si="1"/>
        <v>5.8216899534264807E-3</v>
      </c>
      <c r="I4" s="6">
        <v>36</v>
      </c>
      <c r="J4" s="66">
        <f t="shared" si="2"/>
        <v>6.3135741844966677E-3</v>
      </c>
      <c r="K4" s="17">
        <f t="shared" si="3"/>
        <v>2982.0231044779416</v>
      </c>
      <c r="L4" s="17">
        <f t="shared" si="4"/>
        <v>6585.0578744300246</v>
      </c>
      <c r="M4" s="17">
        <f t="shared" si="5"/>
        <v>6072.0226214238191</v>
      </c>
      <c r="R4" s="2"/>
    </row>
    <row r="5" spans="1:18" s="3" customFormat="1" ht="12.75" customHeight="1">
      <c r="A5" s="8">
        <v>3</v>
      </c>
      <c r="B5" s="12" t="s">
        <v>2</v>
      </c>
      <c r="C5" s="10">
        <v>4222</v>
      </c>
      <c r="D5" s="11">
        <f t="shared" si="6"/>
        <v>3.3290255227918395E-3</v>
      </c>
      <c r="E5" s="6">
        <v>11</v>
      </c>
      <c r="F5" s="11">
        <f t="shared" si="0"/>
        <v>1.7877458150495694E-3</v>
      </c>
      <c r="G5" s="6">
        <v>8</v>
      </c>
      <c r="H5" s="11">
        <f t="shared" si="1"/>
        <v>1.3306719893546241E-3</v>
      </c>
      <c r="I5" s="67">
        <v>10</v>
      </c>
      <c r="J5" s="66">
        <f t="shared" si="2"/>
        <v>1.75377060680463E-3</v>
      </c>
      <c r="K5" s="17">
        <f t="shared" si="3"/>
        <v>3472.1736202718885</v>
      </c>
      <c r="L5" s="17">
        <f t="shared" si="4"/>
        <v>1829.182742897229</v>
      </c>
      <c r="M5" s="17">
        <f t="shared" si="5"/>
        <v>1387.8908848968729</v>
      </c>
      <c r="N5" s="7" t="s">
        <v>122</v>
      </c>
    </row>
    <row r="6" spans="1:18" s="3" customFormat="1" ht="12.75" customHeight="1">
      <c r="A6" s="8">
        <v>4</v>
      </c>
      <c r="B6" s="12" t="s">
        <v>3</v>
      </c>
      <c r="C6" s="10">
        <v>10149</v>
      </c>
      <c r="D6" s="11">
        <f t="shared" si="6"/>
        <v>8.0024348722914206E-3</v>
      </c>
      <c r="E6" s="6">
        <v>33</v>
      </c>
      <c r="F6" s="11">
        <f t="shared" si="0"/>
        <v>5.3632374451487077E-3</v>
      </c>
      <c r="G6" s="6">
        <v>64</v>
      </c>
      <c r="H6" s="11">
        <f t="shared" si="1"/>
        <v>1.0645375914836993E-2</v>
      </c>
      <c r="I6" s="6">
        <v>17</v>
      </c>
      <c r="J6" s="66">
        <f t="shared" si="2"/>
        <v>2.981410031567871E-3</v>
      </c>
      <c r="K6" s="17">
        <f t="shared" si="3"/>
        <v>8346.5395717999509</v>
      </c>
      <c r="L6" s="17">
        <f t="shared" si="4"/>
        <v>3109.6106629252895</v>
      </c>
      <c r="M6" s="17">
        <f t="shared" si="5"/>
        <v>11103.127079174983</v>
      </c>
      <c r="N6" s="7">
        <f>COUNTIFS($C$3:$C$104,"&gt;50000")</f>
        <v>3</v>
      </c>
    </row>
    <row r="7" spans="1:18" s="3" customFormat="1" ht="12.75" customHeight="1">
      <c r="A7" s="8">
        <v>5</v>
      </c>
      <c r="B7" s="12" t="s">
        <v>4</v>
      </c>
      <c r="C7" s="10">
        <v>8392</v>
      </c>
      <c r="D7" s="11">
        <f t="shared" si="6"/>
        <v>6.6170493101063762E-3</v>
      </c>
      <c r="E7" s="6">
        <v>27</v>
      </c>
      <c r="F7" s="11">
        <f t="shared" si="0"/>
        <v>4.3881033642125793E-3</v>
      </c>
      <c r="G7" s="6">
        <v>10</v>
      </c>
      <c r="H7" s="11">
        <f t="shared" si="1"/>
        <v>1.66333998669328E-3</v>
      </c>
      <c r="I7" s="6">
        <v>18</v>
      </c>
      <c r="J7" s="66">
        <f t="shared" si="2"/>
        <v>3.1567870922483338E-3</v>
      </c>
      <c r="K7" s="17">
        <f t="shared" si="3"/>
        <v>6901.5824304409507</v>
      </c>
      <c r="L7" s="17">
        <f t="shared" si="4"/>
        <v>3292.5289372150123</v>
      </c>
      <c r="M7" s="17">
        <f t="shared" si="5"/>
        <v>1734.8636061210912</v>
      </c>
      <c r="N7" s="7" t="s">
        <v>123</v>
      </c>
    </row>
    <row r="8" spans="1:18" s="3" customFormat="1" ht="12.75" customHeight="1">
      <c r="A8" s="8">
        <v>6</v>
      </c>
      <c r="B8" s="12" t="s">
        <v>5</v>
      </c>
      <c r="C8" s="10">
        <v>13690</v>
      </c>
      <c r="D8" s="11">
        <f t="shared" si="6"/>
        <v>1.079449535931319E-2</v>
      </c>
      <c r="E8" s="6">
        <v>20</v>
      </c>
      <c r="F8" s="11">
        <f t="shared" si="0"/>
        <v>3.2504469364537623E-3</v>
      </c>
      <c r="G8" s="6">
        <v>25</v>
      </c>
      <c r="H8" s="11">
        <f t="shared" si="1"/>
        <v>4.1583499667332E-3</v>
      </c>
      <c r="I8" s="67">
        <v>23</v>
      </c>
      <c r="J8" s="66">
        <f t="shared" si="2"/>
        <v>4.0336723956506488E-3</v>
      </c>
      <c r="K8" s="17">
        <f t="shared" si="3"/>
        <v>11258.658659763656</v>
      </c>
      <c r="L8" s="17">
        <f t="shared" si="4"/>
        <v>4207.1203086636269</v>
      </c>
      <c r="M8" s="17">
        <f t="shared" si="5"/>
        <v>4337.1590153027273</v>
      </c>
      <c r="N8" s="7">
        <f>COUNTIFS($C$3:$C$104,"&gt;20000",$C$3:$C$104,"&lt;=50000")</f>
        <v>8</v>
      </c>
    </row>
    <row r="9" spans="1:18" s="3" customFormat="1" ht="13.5" customHeight="1">
      <c r="A9" s="8">
        <v>7</v>
      </c>
      <c r="B9" s="12" t="s">
        <v>6</v>
      </c>
      <c r="C9" s="10">
        <v>11729</v>
      </c>
      <c r="D9" s="11">
        <f t="shared" si="6"/>
        <v>9.2482568348710298E-3</v>
      </c>
      <c r="E9" s="6">
        <v>20</v>
      </c>
      <c r="F9" s="11">
        <f t="shared" si="0"/>
        <v>3.2504469364537623E-3</v>
      </c>
      <c r="G9" s="6">
        <v>25</v>
      </c>
      <c r="H9" s="11">
        <f t="shared" si="1"/>
        <v>4.1583499667332E-3</v>
      </c>
      <c r="I9" s="6">
        <v>24</v>
      </c>
      <c r="J9" s="66">
        <f t="shared" si="2"/>
        <v>4.2090494563311121E-3</v>
      </c>
      <c r="K9" s="17">
        <f t="shared" si="3"/>
        <v>9645.9318787704833</v>
      </c>
      <c r="L9" s="17">
        <f t="shared" si="4"/>
        <v>4390.0385829533498</v>
      </c>
      <c r="M9" s="17">
        <f t="shared" si="5"/>
        <v>4337.1590153027273</v>
      </c>
      <c r="N9" s="1" t="s">
        <v>124</v>
      </c>
    </row>
    <row r="10" spans="1:18" s="3" customFormat="1" ht="13.5" customHeight="1">
      <c r="A10" s="8">
        <v>8</v>
      </c>
      <c r="B10" s="12" t="s">
        <v>7</v>
      </c>
      <c r="C10" s="10">
        <v>7933</v>
      </c>
      <c r="D10" s="11">
        <f t="shared" si="6"/>
        <v>6.2551301450278693E-3</v>
      </c>
      <c r="E10" s="6">
        <v>18</v>
      </c>
      <c r="F10" s="11">
        <f t="shared" si="0"/>
        <v>2.9254022428083864E-3</v>
      </c>
      <c r="G10" s="6">
        <v>22</v>
      </c>
      <c r="H10" s="11">
        <f t="shared" si="1"/>
        <v>3.6593479707252162E-3</v>
      </c>
      <c r="I10" s="6">
        <v>10</v>
      </c>
      <c r="J10" s="66">
        <f t="shared" si="2"/>
        <v>1.75377060680463E-3</v>
      </c>
      <c r="K10" s="17">
        <f t="shared" si="3"/>
        <v>6524.1007412640674</v>
      </c>
      <c r="L10" s="17">
        <f t="shared" si="4"/>
        <v>1829.182742897229</v>
      </c>
      <c r="M10" s="17">
        <f t="shared" si="5"/>
        <v>3816.6999334664006</v>
      </c>
      <c r="N10" s="7">
        <f>COUNTIFS($C$3:$C$104,"&gt;10000",$C$3:$C$104,"&lt;=20000")</f>
        <v>25</v>
      </c>
    </row>
    <row r="11" spans="1:18" s="4" customFormat="1" ht="13.5" customHeight="1">
      <c r="A11" s="8">
        <v>9</v>
      </c>
      <c r="B11" s="12" t="s">
        <v>8</v>
      </c>
      <c r="C11" s="10">
        <v>11180</v>
      </c>
      <c r="D11" s="11">
        <f t="shared" si="6"/>
        <v>8.8153731276202664E-3</v>
      </c>
      <c r="E11" s="6">
        <v>53</v>
      </c>
      <c r="F11" s="11">
        <f t="shared" si="0"/>
        <v>8.61368438160247E-3</v>
      </c>
      <c r="G11" s="6">
        <v>38</v>
      </c>
      <c r="H11" s="11">
        <f t="shared" si="1"/>
        <v>6.320691949434464E-3</v>
      </c>
      <c r="I11" s="6">
        <v>11</v>
      </c>
      <c r="J11" s="66">
        <f t="shared" si="2"/>
        <v>1.929147667485093E-3</v>
      </c>
      <c r="K11" s="17">
        <f t="shared" si="3"/>
        <v>9194.4341721079381</v>
      </c>
      <c r="L11" s="17">
        <f t="shared" si="4"/>
        <v>2012.101017186952</v>
      </c>
      <c r="M11" s="17">
        <f t="shared" si="5"/>
        <v>6592.4817032601459</v>
      </c>
      <c r="N11" s="1" t="s">
        <v>125</v>
      </c>
    </row>
    <row r="12" spans="1:18" s="3" customFormat="1" ht="13.5" customHeight="1">
      <c r="A12" s="8">
        <v>10</v>
      </c>
      <c r="B12" s="12" t="s">
        <v>9</v>
      </c>
      <c r="C12" s="10">
        <v>32825</v>
      </c>
      <c r="D12" s="11">
        <f t="shared" si="6"/>
        <v>2.5882345520047877E-2</v>
      </c>
      <c r="E12" s="6">
        <v>127</v>
      </c>
      <c r="F12" s="11">
        <f t="shared" si="0"/>
        <v>2.0640338046481393E-2</v>
      </c>
      <c r="G12" s="6">
        <v>151</v>
      </c>
      <c r="H12" s="11">
        <f t="shared" si="1"/>
        <v>2.5116433799068531E-2</v>
      </c>
      <c r="I12" s="6">
        <v>135</v>
      </c>
      <c r="J12" s="66">
        <f t="shared" si="2"/>
        <v>2.3675903191862503E-2</v>
      </c>
      <c r="K12" s="17">
        <f t="shared" si="3"/>
        <v>26995.286377409935</v>
      </c>
      <c r="L12" s="17">
        <f t="shared" si="4"/>
        <v>24693.967029112591</v>
      </c>
      <c r="M12" s="17">
        <f t="shared" si="5"/>
        <v>26196.440452428476</v>
      </c>
      <c r="N12" s="7">
        <f>COUNTIFS($C$3:$C$104,"&gt;5000",$C$3:$C$104,"&lt;=10000")</f>
        <v>38</v>
      </c>
    </row>
    <row r="13" spans="1:18" s="3" customFormat="1" ht="13.5" customHeight="1">
      <c r="A13" s="8">
        <v>11</v>
      </c>
      <c r="B13" s="12" t="s">
        <v>10</v>
      </c>
      <c r="C13" s="13">
        <v>15082</v>
      </c>
      <c r="D13" s="11">
        <f t="shared" si="6"/>
        <v>1.1892080278244085E-2</v>
      </c>
      <c r="E13" s="6">
        <v>78</v>
      </c>
      <c r="F13" s="11">
        <f t="shared" si="0"/>
        <v>1.2676743052169674E-2</v>
      </c>
      <c r="G13" s="6">
        <v>68</v>
      </c>
      <c r="H13" s="11">
        <f t="shared" si="1"/>
        <v>1.1310711909514305E-2</v>
      </c>
      <c r="I13" s="6">
        <v>80</v>
      </c>
      <c r="J13" s="66">
        <f t="shared" si="2"/>
        <v>1.403016485443704E-2</v>
      </c>
      <c r="K13" s="17">
        <f t="shared" si="3"/>
        <v>12403.43973020858</v>
      </c>
      <c r="L13" s="17">
        <f t="shared" si="4"/>
        <v>14633.461943177832</v>
      </c>
      <c r="M13" s="17">
        <f t="shared" si="5"/>
        <v>11797.07252162342</v>
      </c>
      <c r="N13" s="1" t="s">
        <v>126</v>
      </c>
    </row>
    <row r="14" spans="1:18" s="3" customFormat="1" ht="13.5" customHeight="1">
      <c r="A14" s="8">
        <v>12</v>
      </c>
      <c r="B14" s="12" t="s">
        <v>11</v>
      </c>
      <c r="C14" s="15">
        <v>11566</v>
      </c>
      <c r="D14" s="11">
        <f t="shared" si="6"/>
        <v>9.1197321640479438E-3</v>
      </c>
      <c r="E14" s="6">
        <v>32</v>
      </c>
      <c r="F14" s="11">
        <f t="shared" si="0"/>
        <v>5.2007150983260199E-3</v>
      </c>
      <c r="G14" s="6">
        <v>22</v>
      </c>
      <c r="H14" s="11">
        <f t="shared" si="1"/>
        <v>3.6593479707252162E-3</v>
      </c>
      <c r="I14" s="6">
        <v>20</v>
      </c>
      <c r="J14" s="66">
        <f t="shared" si="2"/>
        <v>3.5075412136092599E-3</v>
      </c>
      <c r="K14" s="17">
        <f t="shared" si="3"/>
        <v>9511.8806471020052</v>
      </c>
      <c r="L14" s="17">
        <f t="shared" si="4"/>
        <v>3658.365485794458</v>
      </c>
      <c r="M14" s="17">
        <f t="shared" si="5"/>
        <v>3816.6999334664006</v>
      </c>
      <c r="N14" s="7">
        <f>COUNTIFS($C$3:$C$104,"&lt;=5000")</f>
        <v>28</v>
      </c>
    </row>
    <row r="15" spans="1:18" s="3" customFormat="1" ht="13.5" customHeight="1">
      <c r="A15" s="8">
        <v>13</v>
      </c>
      <c r="B15" s="12" t="s">
        <v>12</v>
      </c>
      <c r="C15" s="10">
        <v>3945</v>
      </c>
      <c r="D15" s="11">
        <f t="shared" si="6"/>
        <v>3.1106124318838958E-3</v>
      </c>
      <c r="E15" s="6">
        <v>31</v>
      </c>
      <c r="F15" s="11">
        <f t="shared" si="0"/>
        <v>5.0381927515033313E-3</v>
      </c>
      <c r="G15" s="6">
        <v>24</v>
      </c>
      <c r="H15" s="11">
        <f t="shared" si="1"/>
        <v>3.9920159680638719E-3</v>
      </c>
      <c r="I15" s="6">
        <v>32</v>
      </c>
      <c r="J15" s="66">
        <f t="shared" si="2"/>
        <v>5.6120659417748155E-3</v>
      </c>
      <c r="K15" s="17">
        <f t="shared" si="3"/>
        <v>3244.3687664549034</v>
      </c>
      <c r="L15" s="17">
        <f t="shared" si="4"/>
        <v>5853.3847772711324</v>
      </c>
      <c r="M15" s="17">
        <f t="shared" si="5"/>
        <v>4163.6726546906184</v>
      </c>
      <c r="N15" s="2"/>
    </row>
    <row r="16" spans="1:18" s="3" customFormat="1" ht="13.5" customHeight="1">
      <c r="A16" s="8">
        <v>14</v>
      </c>
      <c r="B16" s="12" t="s">
        <v>13</v>
      </c>
      <c r="C16" s="10">
        <v>7694</v>
      </c>
      <c r="D16" s="11">
        <f t="shared" si="6"/>
        <v>6.0666798608148779E-3</v>
      </c>
      <c r="E16" s="6">
        <v>13</v>
      </c>
      <c r="F16" s="11">
        <f t="shared" si="0"/>
        <v>2.1127905086949453E-3</v>
      </c>
      <c r="G16" s="6">
        <v>11</v>
      </c>
      <c r="H16" s="11">
        <f t="shared" si="1"/>
        <v>1.8296739853626081E-3</v>
      </c>
      <c r="I16" s="6">
        <v>11</v>
      </c>
      <c r="J16" s="66">
        <f t="shared" si="2"/>
        <v>1.929147667485093E-3</v>
      </c>
      <c r="K16" s="17">
        <f t="shared" si="3"/>
        <v>6327.547094829918</v>
      </c>
      <c r="L16" s="17">
        <f t="shared" si="4"/>
        <v>2012.101017186952</v>
      </c>
      <c r="M16" s="17">
        <f t="shared" si="5"/>
        <v>1908.3499667332003</v>
      </c>
      <c r="N16" s="2"/>
    </row>
    <row r="17" spans="1:14" s="3" customFormat="1" ht="13.5" customHeight="1">
      <c r="A17" s="8">
        <v>15</v>
      </c>
      <c r="B17" s="12" t="s">
        <v>14</v>
      </c>
      <c r="C17" s="10">
        <v>15556</v>
      </c>
      <c r="D17" s="11">
        <f t="shared" si="6"/>
        <v>1.2265826867017967E-2</v>
      </c>
      <c r="E17" s="6">
        <v>98</v>
      </c>
      <c r="F17" s="11">
        <f t="shared" si="0"/>
        <v>1.5927189988623434E-2</v>
      </c>
      <c r="G17" s="6">
        <v>119</v>
      </c>
      <c r="H17" s="11">
        <f t="shared" si="1"/>
        <v>1.9793745841650032E-2</v>
      </c>
      <c r="I17" s="6">
        <v>29</v>
      </c>
      <c r="J17" s="66">
        <f t="shared" si="2"/>
        <v>5.0859347597334266E-3</v>
      </c>
      <c r="K17" s="17">
        <f t="shared" si="3"/>
        <v>12793.257422299739</v>
      </c>
      <c r="L17" s="17">
        <f t="shared" si="4"/>
        <v>5304.6299544019639</v>
      </c>
      <c r="M17" s="17">
        <f t="shared" si="5"/>
        <v>20644.876912840984</v>
      </c>
      <c r="N17" s="2"/>
    </row>
    <row r="18" spans="1:14" s="3" customFormat="1" ht="13.5" customHeight="1">
      <c r="A18" s="8">
        <v>16</v>
      </c>
      <c r="B18" s="12" t="s">
        <v>15</v>
      </c>
      <c r="C18" s="10">
        <v>8974</v>
      </c>
      <c r="D18" s="11">
        <f t="shared" si="6"/>
        <v>7.0759533494869657E-3</v>
      </c>
      <c r="E18" s="6">
        <v>28</v>
      </c>
      <c r="F18" s="11">
        <f t="shared" si="0"/>
        <v>4.5506257110352671E-3</v>
      </c>
      <c r="G18" s="6">
        <v>56</v>
      </c>
      <c r="H18" s="11">
        <f t="shared" si="1"/>
        <v>9.3147039254823684E-3</v>
      </c>
      <c r="I18" s="6">
        <v>13</v>
      </c>
      <c r="J18" s="66">
        <f t="shared" si="2"/>
        <v>2.2799017888460189E-3</v>
      </c>
      <c r="K18" s="17">
        <f t="shared" si="3"/>
        <v>7380.2193435149056</v>
      </c>
      <c r="L18" s="17">
        <f t="shared" si="4"/>
        <v>2377.9375657663977</v>
      </c>
      <c r="M18" s="17">
        <f t="shared" si="5"/>
        <v>9715.2361942781099</v>
      </c>
      <c r="N18" s="2"/>
    </row>
    <row r="19" spans="1:14" s="3" customFormat="1" ht="13.5" customHeight="1">
      <c r="A19" s="8">
        <v>17</v>
      </c>
      <c r="B19" s="12" t="s">
        <v>16</v>
      </c>
      <c r="C19" s="16">
        <v>5252</v>
      </c>
      <c r="D19" s="11">
        <f t="shared" si="6"/>
        <v>4.14117528320766E-3</v>
      </c>
      <c r="E19" s="6">
        <v>9</v>
      </c>
      <c r="F19" s="11">
        <f t="shared" si="0"/>
        <v>1.4627011214041932E-3</v>
      </c>
      <c r="G19" s="6">
        <v>4</v>
      </c>
      <c r="H19" s="11">
        <f t="shared" si="1"/>
        <v>6.6533599467731206E-4</v>
      </c>
      <c r="I19" s="6">
        <v>14</v>
      </c>
      <c r="J19" s="66">
        <f t="shared" si="2"/>
        <v>2.4552788495264821E-3</v>
      </c>
      <c r="K19" s="17">
        <f t="shared" si="3"/>
        <v>4319.2458203855895</v>
      </c>
      <c r="L19" s="17">
        <f t="shared" si="4"/>
        <v>2560.855840056121</v>
      </c>
      <c r="M19" s="17">
        <f t="shared" si="5"/>
        <v>693.94544244843644</v>
      </c>
      <c r="N19" s="2"/>
    </row>
    <row r="20" spans="1:14" s="3" customFormat="1" ht="13.5" customHeight="1">
      <c r="A20" s="8">
        <v>18</v>
      </c>
      <c r="B20" s="12" t="s">
        <v>17</v>
      </c>
      <c r="C20" s="10">
        <v>4634</v>
      </c>
      <c r="D20" s="11">
        <f t="shared" si="6"/>
        <v>3.653885426958168E-3</v>
      </c>
      <c r="E20" s="6">
        <v>14</v>
      </c>
      <c r="F20" s="11">
        <f t="shared" si="0"/>
        <v>2.2753128555176336E-3</v>
      </c>
      <c r="G20" s="6">
        <v>8</v>
      </c>
      <c r="H20" s="11">
        <f t="shared" si="1"/>
        <v>1.3306719893546241E-3</v>
      </c>
      <c r="I20" s="6">
        <v>40</v>
      </c>
      <c r="J20" s="66">
        <f t="shared" si="2"/>
        <v>7.0150824272185199E-3</v>
      </c>
      <c r="K20" s="17">
        <f t="shared" si="3"/>
        <v>3811.0025003173691</v>
      </c>
      <c r="L20" s="17">
        <f t="shared" si="4"/>
        <v>7316.730971588916</v>
      </c>
      <c r="M20" s="17">
        <f t="shared" si="5"/>
        <v>1387.8908848968729</v>
      </c>
      <c r="N20" s="2"/>
    </row>
    <row r="21" spans="1:14" s="3" customFormat="1" ht="13.5" customHeight="1">
      <c r="A21" s="8">
        <v>19</v>
      </c>
      <c r="B21" s="12" t="s">
        <v>18</v>
      </c>
      <c r="C21" s="10">
        <v>4549</v>
      </c>
      <c r="D21" s="11">
        <f t="shared" si="6"/>
        <v>3.5868633593510372E-3</v>
      </c>
      <c r="E21" s="6">
        <v>18</v>
      </c>
      <c r="F21" s="11">
        <f t="shared" si="0"/>
        <v>2.9254022428083864E-3</v>
      </c>
      <c r="G21" s="6">
        <v>14</v>
      </c>
      <c r="H21" s="11">
        <f t="shared" si="1"/>
        <v>2.3286759813705921E-3</v>
      </c>
      <c r="I21" s="6">
        <v>9</v>
      </c>
      <c r="J21" s="66">
        <f t="shared" si="2"/>
        <v>1.5783935461241669E-3</v>
      </c>
      <c r="K21" s="17">
        <f t="shared" si="3"/>
        <v>3741.0984838031318</v>
      </c>
      <c r="L21" s="17">
        <f t="shared" si="4"/>
        <v>1646.2644686075062</v>
      </c>
      <c r="M21" s="17">
        <f t="shared" si="5"/>
        <v>2428.8090485695275</v>
      </c>
      <c r="N21" s="2"/>
    </row>
    <row r="22" spans="1:14" s="3" customFormat="1" ht="13.5" customHeight="1">
      <c r="A22" s="8">
        <v>20</v>
      </c>
      <c r="B22" s="12" t="s">
        <v>19</v>
      </c>
      <c r="C22" s="10">
        <v>4760</v>
      </c>
      <c r="D22" s="11">
        <f t="shared" si="6"/>
        <v>3.7532357859993266E-3</v>
      </c>
      <c r="E22" s="6">
        <v>7</v>
      </c>
      <c r="F22" s="11">
        <f t="shared" si="0"/>
        <v>1.1376564277588168E-3</v>
      </c>
      <c r="G22" s="6">
        <v>7</v>
      </c>
      <c r="H22" s="11">
        <f t="shared" si="1"/>
        <v>1.164337990685296E-3</v>
      </c>
      <c r="I22" s="6">
        <v>17</v>
      </c>
      <c r="J22" s="66">
        <f t="shared" si="2"/>
        <v>2.981410031567871E-3</v>
      </c>
      <c r="K22" s="17">
        <f t="shared" si="3"/>
        <v>3914.6249247972978</v>
      </c>
      <c r="L22" s="17">
        <f t="shared" si="4"/>
        <v>3109.6106629252895</v>
      </c>
      <c r="M22" s="17">
        <f t="shared" si="5"/>
        <v>1214.4045242847637</v>
      </c>
      <c r="N22" s="2"/>
    </row>
    <row r="23" spans="1:14" s="3" customFormat="1" ht="11.25" customHeight="1">
      <c r="A23" s="8">
        <v>21</v>
      </c>
      <c r="B23" s="12" t="s">
        <v>20</v>
      </c>
      <c r="C23" s="14">
        <v>13770</v>
      </c>
      <c r="D23" s="11">
        <f t="shared" si="6"/>
        <v>1.0857574952355195E-2</v>
      </c>
      <c r="E23" s="6">
        <v>12</v>
      </c>
      <c r="F23" s="11">
        <f t="shared" si="0"/>
        <v>1.9502681618722574E-3</v>
      </c>
      <c r="G23" s="6">
        <v>15</v>
      </c>
      <c r="H23" s="11">
        <f t="shared" si="1"/>
        <v>2.4950099800399202E-3</v>
      </c>
      <c r="I23" s="67">
        <v>15</v>
      </c>
      <c r="J23" s="66">
        <f t="shared" si="2"/>
        <v>2.6306559102069449E-3</v>
      </c>
      <c r="K23" s="17">
        <f t="shared" si="3"/>
        <v>11324.450675306469</v>
      </c>
      <c r="L23" s="17">
        <f t="shared" si="4"/>
        <v>2743.7741143458434</v>
      </c>
      <c r="M23" s="17">
        <f t="shared" si="5"/>
        <v>2602.2954091816368</v>
      </c>
      <c r="N23" s="2"/>
    </row>
    <row r="24" spans="1:14" s="3" customFormat="1" ht="11.25" customHeight="1">
      <c r="A24" s="8">
        <v>22</v>
      </c>
      <c r="B24" s="12" t="s">
        <v>21</v>
      </c>
      <c r="C24" s="10">
        <v>4453</v>
      </c>
      <c r="D24" s="11">
        <f t="shared" si="6"/>
        <v>3.5111678477006305E-3</v>
      </c>
      <c r="E24" s="6">
        <v>20</v>
      </c>
      <c r="F24" s="11">
        <f t="shared" si="0"/>
        <v>3.2504469364537623E-3</v>
      </c>
      <c r="G24" s="6">
        <v>36</v>
      </c>
      <c r="H24" s="11">
        <f t="shared" si="1"/>
        <v>5.9880239520958087E-3</v>
      </c>
      <c r="I24" s="6">
        <v>28</v>
      </c>
      <c r="J24" s="66">
        <f t="shared" si="2"/>
        <v>4.9105576990529642E-3</v>
      </c>
      <c r="K24" s="17">
        <f t="shared" si="3"/>
        <v>3662.1480651517577</v>
      </c>
      <c r="L24" s="17">
        <f t="shared" si="4"/>
        <v>5121.711680112242</v>
      </c>
      <c r="M24" s="17">
        <f t="shared" si="5"/>
        <v>6245.508982035929</v>
      </c>
      <c r="N24" s="2"/>
    </row>
    <row r="25" spans="1:14" s="3" customFormat="1" ht="11.25" customHeight="1">
      <c r="A25" s="8">
        <v>23</v>
      </c>
      <c r="B25" s="12" t="s">
        <v>22</v>
      </c>
      <c r="C25" s="14">
        <v>6941</v>
      </c>
      <c r="D25" s="11">
        <f t="shared" si="6"/>
        <v>5.4729431913070016E-3</v>
      </c>
      <c r="E25" s="6">
        <v>65</v>
      </c>
      <c r="F25" s="11">
        <f t="shared" si="0"/>
        <v>1.0563952543474728E-2</v>
      </c>
      <c r="G25" s="6">
        <v>61</v>
      </c>
      <c r="H25" s="11">
        <f t="shared" si="1"/>
        <v>1.0146373918829008E-2</v>
      </c>
      <c r="I25" s="6">
        <v>45</v>
      </c>
      <c r="J25" s="66">
        <f t="shared" si="2"/>
        <v>7.8919677306208344E-3</v>
      </c>
      <c r="K25" s="17">
        <f t="shared" si="3"/>
        <v>5708.279748533203</v>
      </c>
      <c r="L25" s="17">
        <f t="shared" si="4"/>
        <v>8231.322343037531</v>
      </c>
      <c r="M25" s="17">
        <f t="shared" si="5"/>
        <v>10582.667997338654</v>
      </c>
      <c r="N25" s="2"/>
    </row>
    <row r="26" spans="1:14" s="3" customFormat="1" ht="11.25" customHeight="1">
      <c r="A26" s="8">
        <v>24</v>
      </c>
      <c r="B26" s="12" t="s">
        <v>23</v>
      </c>
      <c r="C26" s="10">
        <v>28837</v>
      </c>
      <c r="D26" s="11">
        <f t="shared" si="6"/>
        <v>2.2737827806903903E-2</v>
      </c>
      <c r="E26" s="6">
        <v>76</v>
      </c>
      <c r="F26" s="11">
        <f t="shared" si="0"/>
        <v>1.2351698358524297E-2</v>
      </c>
      <c r="G26" s="6">
        <v>196</v>
      </c>
      <c r="H26" s="11">
        <f t="shared" si="1"/>
        <v>3.2601463739188291E-2</v>
      </c>
      <c r="I26" s="6">
        <v>59</v>
      </c>
      <c r="J26" s="66">
        <f t="shared" si="2"/>
        <v>1.0347246580147317E-2</v>
      </c>
      <c r="K26" s="17">
        <f t="shared" si="3"/>
        <v>23715.55440260077</v>
      </c>
      <c r="L26" s="17">
        <f t="shared" si="4"/>
        <v>10792.178183093651</v>
      </c>
      <c r="M26" s="17">
        <f t="shared" si="5"/>
        <v>34003.32667997339</v>
      </c>
      <c r="N26" s="2"/>
    </row>
    <row r="27" spans="1:14" s="3" customFormat="1" ht="11.25" customHeight="1">
      <c r="A27" s="8">
        <v>25</v>
      </c>
      <c r="B27" s="12" t="s">
        <v>24</v>
      </c>
      <c r="C27" s="10">
        <v>16591</v>
      </c>
      <c r="D27" s="11">
        <f t="shared" si="6"/>
        <v>1.3081919101998914E-2</v>
      </c>
      <c r="E27" s="6">
        <v>177</v>
      </c>
      <c r="F27" s="11">
        <f t="shared" si="0"/>
        <v>2.8766455387615797E-2</v>
      </c>
      <c r="G27" s="6">
        <v>77</v>
      </c>
      <c r="H27" s="11">
        <f t="shared" si="1"/>
        <v>1.2807717897538257E-2</v>
      </c>
      <c r="I27" s="6">
        <v>110</v>
      </c>
      <c r="J27" s="66">
        <f t="shared" si="2"/>
        <v>1.929147667485093E-2</v>
      </c>
      <c r="K27" s="17">
        <f t="shared" si="3"/>
        <v>13644.441623384868</v>
      </c>
      <c r="L27" s="17">
        <f t="shared" si="4"/>
        <v>20121.010171869519</v>
      </c>
      <c r="M27" s="17">
        <f t="shared" si="5"/>
        <v>13358.449767132402</v>
      </c>
      <c r="N27" s="2"/>
    </row>
    <row r="28" spans="1:14" s="3" customFormat="1" ht="11.25" customHeight="1">
      <c r="A28" s="8">
        <v>26</v>
      </c>
      <c r="B28" s="9" t="s">
        <v>25</v>
      </c>
      <c r="C28" s="10">
        <v>199870</v>
      </c>
      <c r="D28" s="11">
        <f t="shared" si="6"/>
        <v>0.15759647826632048</v>
      </c>
      <c r="E28" s="6">
        <v>1356</v>
      </c>
      <c r="F28" s="11">
        <f t="shared" si="0"/>
        <v>0.22038030229156508</v>
      </c>
      <c r="G28" s="6">
        <v>1449</v>
      </c>
      <c r="H28" s="11">
        <f t="shared" si="1"/>
        <v>0.2410179640718563</v>
      </c>
      <c r="I28" s="6">
        <v>1500</v>
      </c>
      <c r="J28" s="66">
        <f t="shared" si="2"/>
        <v>0.26306559102069449</v>
      </c>
      <c r="K28" s="17">
        <f t="shared" si="3"/>
        <v>164373.12683177227</v>
      </c>
      <c r="L28" s="17">
        <f t="shared" si="4"/>
        <v>274377.41143458436</v>
      </c>
      <c r="M28" s="17">
        <f t="shared" si="5"/>
        <v>251381.73652694613</v>
      </c>
      <c r="N28" s="2"/>
    </row>
    <row r="29" spans="1:14" s="3" customFormat="1" ht="11.25" customHeight="1">
      <c r="A29" s="8">
        <v>27</v>
      </c>
      <c r="B29" s="12" t="s">
        <v>26</v>
      </c>
      <c r="C29" s="10">
        <v>4501</v>
      </c>
      <c r="D29" s="11">
        <f t="shared" si="6"/>
        <v>3.5490156035258339E-3</v>
      </c>
      <c r="E29" s="6">
        <v>50</v>
      </c>
      <c r="F29" s="11">
        <f t="shared" si="0"/>
        <v>8.1261173411344059E-3</v>
      </c>
      <c r="G29" s="6">
        <v>15</v>
      </c>
      <c r="H29" s="11">
        <f t="shared" si="1"/>
        <v>2.4950099800399202E-3</v>
      </c>
      <c r="I29" s="6">
        <v>35</v>
      </c>
      <c r="J29" s="66">
        <f t="shared" si="2"/>
        <v>6.1381971238162044E-3</v>
      </c>
      <c r="K29" s="17">
        <f t="shared" si="3"/>
        <v>3701.6232744774447</v>
      </c>
      <c r="L29" s="17">
        <f t="shared" si="4"/>
        <v>6402.1396001403009</v>
      </c>
      <c r="M29" s="17">
        <f t="shared" si="5"/>
        <v>2602.2954091816368</v>
      </c>
      <c r="N29" s="2"/>
    </row>
    <row r="30" spans="1:14" s="3" customFormat="1" ht="11.25" customHeight="1">
      <c r="A30" s="8">
        <v>28</v>
      </c>
      <c r="B30" s="12" t="s">
        <v>27</v>
      </c>
      <c r="C30" s="10">
        <v>8432</v>
      </c>
      <c r="D30" s="11">
        <f t="shared" si="6"/>
        <v>6.6485891066273787E-3</v>
      </c>
      <c r="E30" s="6">
        <v>49</v>
      </c>
      <c r="F30" s="11">
        <f t="shared" si="0"/>
        <v>7.9635949943117172E-3</v>
      </c>
      <c r="G30" s="6">
        <v>92</v>
      </c>
      <c r="H30" s="11">
        <f t="shared" si="1"/>
        <v>1.5302727877578177E-2</v>
      </c>
      <c r="I30" s="6">
        <v>50</v>
      </c>
      <c r="J30" s="66">
        <f t="shared" si="2"/>
        <v>8.7688530340231489E-3</v>
      </c>
      <c r="K30" s="17">
        <f t="shared" si="3"/>
        <v>6934.4784382123562</v>
      </c>
      <c r="L30" s="17">
        <f t="shared" si="4"/>
        <v>9145.9137144861452</v>
      </c>
      <c r="M30" s="17">
        <f t="shared" si="5"/>
        <v>15960.745176314038</v>
      </c>
      <c r="N30" s="2"/>
    </row>
    <row r="31" spans="1:14" s="3" customFormat="1" ht="11.25" customHeight="1">
      <c r="A31" s="8">
        <v>29</v>
      </c>
      <c r="B31" s="12" t="s">
        <v>28</v>
      </c>
      <c r="C31" s="10">
        <v>5252</v>
      </c>
      <c r="D31" s="11">
        <f t="shared" si="6"/>
        <v>4.14117528320766E-3</v>
      </c>
      <c r="E31" s="6">
        <v>27</v>
      </c>
      <c r="F31" s="11">
        <f t="shared" si="0"/>
        <v>4.3881033642125793E-3</v>
      </c>
      <c r="G31" s="6">
        <v>25</v>
      </c>
      <c r="H31" s="11">
        <f t="shared" si="1"/>
        <v>4.1583499667332E-3</v>
      </c>
      <c r="I31" s="6">
        <v>29</v>
      </c>
      <c r="J31" s="66">
        <f t="shared" si="2"/>
        <v>5.0859347597334266E-3</v>
      </c>
      <c r="K31" s="17">
        <f t="shared" si="3"/>
        <v>4319.2458203855895</v>
      </c>
      <c r="L31" s="17">
        <f t="shared" si="4"/>
        <v>5304.6299544019639</v>
      </c>
      <c r="M31" s="17">
        <f t="shared" si="5"/>
        <v>4337.1590153027273</v>
      </c>
      <c r="N31" s="2"/>
    </row>
    <row r="32" spans="1:14" s="3" customFormat="1" ht="11.25" customHeight="1">
      <c r="A32" s="8">
        <v>30</v>
      </c>
      <c r="B32" s="12" t="s">
        <v>29</v>
      </c>
      <c r="C32" s="10">
        <v>36450</v>
      </c>
      <c r="D32" s="11">
        <f t="shared" si="6"/>
        <v>2.8740639579763753E-2</v>
      </c>
      <c r="E32" s="6">
        <v>297</v>
      </c>
      <c r="F32" s="11">
        <f t="shared" si="0"/>
        <v>4.8269137006338371E-2</v>
      </c>
      <c r="G32" s="6">
        <v>182</v>
      </c>
      <c r="H32" s="11">
        <f t="shared" si="1"/>
        <v>3.0272787757817696E-2</v>
      </c>
      <c r="I32" s="6">
        <v>192</v>
      </c>
      <c r="J32" s="66">
        <f t="shared" si="2"/>
        <v>3.3672395650648897E-2</v>
      </c>
      <c r="K32" s="17">
        <f t="shared" si="3"/>
        <v>29976.487081693595</v>
      </c>
      <c r="L32" s="17">
        <f t="shared" si="4"/>
        <v>35120.308663626798</v>
      </c>
      <c r="M32" s="17">
        <f t="shared" si="5"/>
        <v>31574.517631403858</v>
      </c>
      <c r="N32" s="2"/>
    </row>
    <row r="33" spans="1:14" s="3" customFormat="1" ht="11.25" customHeight="1">
      <c r="A33" s="8">
        <v>31</v>
      </c>
      <c r="B33" s="12" t="s">
        <v>30</v>
      </c>
      <c r="C33" s="10">
        <v>6901</v>
      </c>
      <c r="D33" s="11">
        <f t="shared" si="6"/>
        <v>5.4414033947859982E-3</v>
      </c>
      <c r="E33" s="6">
        <v>16</v>
      </c>
      <c r="F33" s="11">
        <f t="shared" si="0"/>
        <v>2.60035754916301E-3</v>
      </c>
      <c r="G33" s="6">
        <v>3</v>
      </c>
      <c r="H33" s="11">
        <f t="shared" si="1"/>
        <v>4.9900199600798399E-4</v>
      </c>
      <c r="I33" s="6">
        <v>7</v>
      </c>
      <c r="J33" s="66">
        <f t="shared" si="2"/>
        <v>1.2276394247632411E-3</v>
      </c>
      <c r="K33" s="17">
        <f t="shared" si="3"/>
        <v>5675.3837407617957</v>
      </c>
      <c r="L33" s="17">
        <f t="shared" si="4"/>
        <v>1280.4279200280605</v>
      </c>
      <c r="M33" s="17">
        <f t="shared" si="5"/>
        <v>520.4590818363273</v>
      </c>
      <c r="N33" s="2"/>
    </row>
    <row r="34" spans="1:14" s="4" customFormat="1" ht="18" customHeight="1">
      <c r="A34" s="8">
        <v>32</v>
      </c>
      <c r="B34" s="12" t="s">
        <v>31</v>
      </c>
      <c r="C34" s="10">
        <v>10819</v>
      </c>
      <c r="D34" s="11">
        <f t="shared" si="6"/>
        <v>8.5307264640182168E-3</v>
      </c>
      <c r="E34" s="6">
        <v>67</v>
      </c>
      <c r="F34" s="11">
        <f t="shared" si="0"/>
        <v>1.0888997237120104E-2</v>
      </c>
      <c r="G34" s="6">
        <v>51</v>
      </c>
      <c r="H34" s="11">
        <f t="shared" si="1"/>
        <v>8.4830339321357289E-3</v>
      </c>
      <c r="I34" s="6">
        <v>75</v>
      </c>
      <c r="J34" s="66">
        <f t="shared" si="2"/>
        <v>1.3153279551034725E-2</v>
      </c>
      <c r="K34" s="17">
        <f t="shared" si="3"/>
        <v>8897.5477019709997</v>
      </c>
      <c r="L34" s="17">
        <f t="shared" si="4"/>
        <v>13718.870571729218</v>
      </c>
      <c r="M34" s="17">
        <f t="shared" si="5"/>
        <v>8847.8043912175654</v>
      </c>
      <c r="N34" s="2"/>
    </row>
    <row r="35" spans="1:14" s="3" customFormat="1" ht="18" customHeight="1">
      <c r="A35" s="8">
        <v>33</v>
      </c>
      <c r="B35" s="12" t="s">
        <v>32</v>
      </c>
      <c r="C35" s="10">
        <v>10036</v>
      </c>
      <c r="D35" s="11">
        <f t="shared" si="6"/>
        <v>7.9133349471195887E-3</v>
      </c>
      <c r="E35" s="6">
        <v>20</v>
      </c>
      <c r="F35" s="11">
        <f t="shared" ref="F35:F66" si="7">E35/$E$1</f>
        <v>3.2504469364537623E-3</v>
      </c>
      <c r="G35" s="6">
        <v>30</v>
      </c>
      <c r="H35" s="11">
        <f t="shared" ref="H35:H66" si="8">G35/$G$1</f>
        <v>4.9900199600798403E-3</v>
      </c>
      <c r="I35" s="6">
        <v>11</v>
      </c>
      <c r="J35" s="66">
        <f t="shared" ref="J35:J66" si="9">I35/$I$1</f>
        <v>1.929147667485093E-3</v>
      </c>
      <c r="K35" s="17">
        <f t="shared" ref="K35:K66" si="10">D35*$N$2</f>
        <v>8253.6083498457301</v>
      </c>
      <c r="L35" s="17">
        <f t="shared" ref="L35:L66" si="11">J35*$N$2</f>
        <v>2012.101017186952</v>
      </c>
      <c r="M35" s="17">
        <f t="shared" ref="M35:M66" si="12">H35*$N$2</f>
        <v>5204.5908183632737</v>
      </c>
      <c r="N35" s="2"/>
    </row>
    <row r="36" spans="1:14" s="3" customFormat="1" ht="18" customHeight="1">
      <c r="A36" s="8">
        <v>34</v>
      </c>
      <c r="B36" s="12" t="s">
        <v>33</v>
      </c>
      <c r="C36" s="10">
        <v>5538</v>
      </c>
      <c r="D36" s="11">
        <f t="shared" ref="D36:D67" si="13">C36/$D$2</f>
        <v>4.3666848283328303E-3</v>
      </c>
      <c r="E36" s="6">
        <v>9</v>
      </c>
      <c r="F36" s="11">
        <f t="shared" si="7"/>
        <v>1.4627011214041932E-3</v>
      </c>
      <c r="G36" s="6">
        <v>12</v>
      </c>
      <c r="H36" s="11">
        <f t="shared" si="8"/>
        <v>1.996007984031936E-3</v>
      </c>
      <c r="I36" s="6">
        <v>10</v>
      </c>
      <c r="J36" s="66">
        <f t="shared" si="9"/>
        <v>1.75377060680463E-3</v>
      </c>
      <c r="K36" s="17">
        <f t="shared" si="10"/>
        <v>4554.4522759511419</v>
      </c>
      <c r="L36" s="17">
        <f t="shared" si="11"/>
        <v>1829.182742897229</v>
      </c>
      <c r="M36" s="17">
        <f t="shared" si="12"/>
        <v>2081.8363273453092</v>
      </c>
      <c r="N36" s="2"/>
    </row>
    <row r="37" spans="1:14" s="3" customFormat="1" ht="18" customHeight="1">
      <c r="A37" s="8">
        <v>35</v>
      </c>
      <c r="B37" s="12" t="s">
        <v>34</v>
      </c>
      <c r="C37" s="14">
        <v>6978</v>
      </c>
      <c r="D37" s="11">
        <f t="shared" si="13"/>
        <v>5.502117503088929E-3</v>
      </c>
      <c r="E37" s="6">
        <v>17</v>
      </c>
      <c r="F37" s="11">
        <f t="shared" si="7"/>
        <v>2.7628798959856982E-3</v>
      </c>
      <c r="G37" s="6">
        <v>50</v>
      </c>
      <c r="H37" s="11">
        <f t="shared" si="8"/>
        <v>8.3166999334664E-3</v>
      </c>
      <c r="I37" s="6">
        <v>30</v>
      </c>
      <c r="J37" s="66">
        <f t="shared" si="9"/>
        <v>5.2613118204138899E-3</v>
      </c>
      <c r="K37" s="17">
        <f t="shared" si="10"/>
        <v>5738.7085557217533</v>
      </c>
      <c r="L37" s="17">
        <f t="shared" si="11"/>
        <v>5487.5482286916867</v>
      </c>
      <c r="M37" s="17">
        <f t="shared" si="12"/>
        <v>8674.3180306054546</v>
      </c>
      <c r="N37" s="2"/>
    </row>
    <row r="38" spans="1:14" s="3" customFormat="1" ht="18" customHeight="1">
      <c r="A38" s="8">
        <v>36</v>
      </c>
      <c r="B38" s="12" t="s">
        <v>35</v>
      </c>
      <c r="C38" s="14">
        <v>5353</v>
      </c>
      <c r="D38" s="11">
        <f t="shared" si="13"/>
        <v>4.2208132694231924E-3</v>
      </c>
      <c r="E38" s="6">
        <v>19</v>
      </c>
      <c r="F38" s="11">
        <f t="shared" si="7"/>
        <v>3.0879245896310741E-3</v>
      </c>
      <c r="G38" s="6">
        <v>9</v>
      </c>
      <c r="H38" s="11">
        <f t="shared" si="8"/>
        <v>1.4970059880239522E-3</v>
      </c>
      <c r="I38" s="6">
        <v>7</v>
      </c>
      <c r="J38" s="66">
        <f t="shared" si="9"/>
        <v>1.2276394247632411E-3</v>
      </c>
      <c r="K38" s="17">
        <f t="shared" si="10"/>
        <v>4402.3082400083895</v>
      </c>
      <c r="L38" s="17">
        <f t="shared" si="11"/>
        <v>1280.4279200280605</v>
      </c>
      <c r="M38" s="17">
        <f t="shared" si="12"/>
        <v>1561.3772455089822</v>
      </c>
      <c r="N38" s="2"/>
    </row>
    <row r="39" spans="1:14" s="3" customFormat="1" ht="18" customHeight="1">
      <c r="A39" s="8">
        <v>37</v>
      </c>
      <c r="B39" s="12" t="s">
        <v>36</v>
      </c>
      <c r="C39" s="10">
        <v>7542</v>
      </c>
      <c r="D39" s="11">
        <f t="shared" si="13"/>
        <v>5.9468286340350679E-3</v>
      </c>
      <c r="E39" s="6">
        <v>10</v>
      </c>
      <c r="F39" s="11">
        <f t="shared" si="7"/>
        <v>1.6252234682268812E-3</v>
      </c>
      <c r="G39" s="6">
        <v>21</v>
      </c>
      <c r="H39" s="11">
        <f t="shared" si="8"/>
        <v>3.4930139720558881E-3</v>
      </c>
      <c r="I39" s="67">
        <v>8</v>
      </c>
      <c r="J39" s="66">
        <f t="shared" si="9"/>
        <v>1.4030164854437039E-3</v>
      </c>
      <c r="K39" s="17">
        <f t="shared" si="10"/>
        <v>6202.5422652985753</v>
      </c>
      <c r="L39" s="17">
        <f t="shared" si="11"/>
        <v>1463.3461943177831</v>
      </c>
      <c r="M39" s="17">
        <f t="shared" si="12"/>
        <v>3643.2135728542912</v>
      </c>
      <c r="N39" s="2"/>
    </row>
    <row r="40" spans="1:14" s="3" customFormat="1" ht="13.4" customHeight="1">
      <c r="A40" s="8">
        <v>38</v>
      </c>
      <c r="B40" s="12" t="s">
        <v>37</v>
      </c>
      <c r="C40" s="10">
        <v>9038</v>
      </c>
      <c r="D40" s="11">
        <f t="shared" si="13"/>
        <v>7.1264170239205699E-3</v>
      </c>
      <c r="E40" s="6">
        <v>12</v>
      </c>
      <c r="F40" s="11">
        <f t="shared" si="7"/>
        <v>1.9502681618722574E-3</v>
      </c>
      <c r="G40" s="6">
        <v>33</v>
      </c>
      <c r="H40" s="11">
        <f t="shared" si="8"/>
        <v>5.4890219560878245E-3</v>
      </c>
      <c r="I40" s="6">
        <v>28</v>
      </c>
      <c r="J40" s="66">
        <f t="shared" si="9"/>
        <v>4.9105576990529642E-3</v>
      </c>
      <c r="K40" s="17">
        <f t="shared" si="10"/>
        <v>7432.8529559491544</v>
      </c>
      <c r="L40" s="17">
        <f t="shared" si="11"/>
        <v>5121.711680112242</v>
      </c>
      <c r="M40" s="17">
        <f t="shared" si="12"/>
        <v>5725.0499001996013</v>
      </c>
      <c r="N40" s="2"/>
    </row>
    <row r="41" spans="1:14" s="3" customFormat="1" ht="13.4" customHeight="1">
      <c r="A41" s="8">
        <v>39</v>
      </c>
      <c r="B41" s="12" t="s">
        <v>38</v>
      </c>
      <c r="C41" s="10">
        <v>4247</v>
      </c>
      <c r="D41" s="11">
        <f t="shared" si="13"/>
        <v>3.3487378956174665E-3</v>
      </c>
      <c r="E41" s="6">
        <v>10</v>
      </c>
      <c r="F41" s="11">
        <f t="shared" si="7"/>
        <v>1.6252234682268812E-3</v>
      </c>
      <c r="G41" s="6">
        <v>4</v>
      </c>
      <c r="H41" s="11">
        <f t="shared" si="8"/>
        <v>6.6533599467731206E-4</v>
      </c>
      <c r="I41" s="6">
        <v>8</v>
      </c>
      <c r="J41" s="66">
        <f t="shared" si="9"/>
        <v>1.4030164854437039E-3</v>
      </c>
      <c r="K41" s="17">
        <f t="shared" si="10"/>
        <v>3492.7336251290176</v>
      </c>
      <c r="L41" s="17">
        <f t="shared" si="11"/>
        <v>1463.3461943177831</v>
      </c>
      <c r="M41" s="17">
        <f t="shared" si="12"/>
        <v>693.94544244843644</v>
      </c>
      <c r="N41" s="2"/>
    </row>
    <row r="42" spans="1:14" s="3" customFormat="1" ht="13.4" customHeight="1">
      <c r="A42" s="8">
        <v>40</v>
      </c>
      <c r="B42" s="12" t="s">
        <v>39</v>
      </c>
      <c r="C42" s="10">
        <v>11749</v>
      </c>
      <c r="D42" s="11">
        <f t="shared" si="13"/>
        <v>9.264026733131531E-3</v>
      </c>
      <c r="E42" s="6">
        <v>66</v>
      </c>
      <c r="F42" s="11">
        <f t="shared" si="7"/>
        <v>1.0726474890297415E-2</v>
      </c>
      <c r="G42" s="6">
        <v>43</v>
      </c>
      <c r="H42" s="11">
        <f t="shared" si="8"/>
        <v>7.1523619427811044E-3</v>
      </c>
      <c r="I42" s="6">
        <v>23</v>
      </c>
      <c r="J42" s="66">
        <f t="shared" si="9"/>
        <v>4.0336723956506488E-3</v>
      </c>
      <c r="K42" s="17">
        <f t="shared" si="10"/>
        <v>9662.379882656187</v>
      </c>
      <c r="L42" s="17">
        <f t="shared" si="11"/>
        <v>4207.1203086636269</v>
      </c>
      <c r="M42" s="17">
        <f t="shared" si="12"/>
        <v>7459.9135063206922</v>
      </c>
      <c r="N42" s="2"/>
    </row>
    <row r="43" spans="1:14" s="3" customFormat="1" ht="13.4" customHeight="1">
      <c r="A43" s="8">
        <v>41</v>
      </c>
      <c r="B43" s="12" t="s">
        <v>40</v>
      </c>
      <c r="C43" s="10">
        <v>10468</v>
      </c>
      <c r="D43" s="11">
        <f t="shared" si="13"/>
        <v>8.2539647495464188E-3</v>
      </c>
      <c r="E43" s="6">
        <v>84</v>
      </c>
      <c r="F43" s="11">
        <f t="shared" si="7"/>
        <v>1.3651877133105802E-2</v>
      </c>
      <c r="G43" s="6">
        <v>89</v>
      </c>
      <c r="H43" s="11">
        <f t="shared" si="8"/>
        <v>1.4803725881570194E-2</v>
      </c>
      <c r="I43" s="6">
        <v>82</v>
      </c>
      <c r="J43" s="66">
        <f t="shared" si="9"/>
        <v>1.4380918975797966E-2</v>
      </c>
      <c r="K43" s="17">
        <f t="shared" si="10"/>
        <v>8608.8852337769149</v>
      </c>
      <c r="L43" s="17">
        <f t="shared" si="11"/>
        <v>14999.298491757279</v>
      </c>
      <c r="M43" s="17">
        <f t="shared" si="12"/>
        <v>15440.286094477711</v>
      </c>
      <c r="N43" s="2"/>
    </row>
    <row r="44" spans="1:14" s="3" customFormat="1" ht="13.4" customHeight="1">
      <c r="A44" s="8">
        <v>42</v>
      </c>
      <c r="B44" s="12" t="s">
        <v>41</v>
      </c>
      <c r="C44" s="10">
        <v>4788</v>
      </c>
      <c r="D44" s="11">
        <f t="shared" si="13"/>
        <v>3.7753136435640287E-3</v>
      </c>
      <c r="E44" s="6">
        <v>30</v>
      </c>
      <c r="F44" s="11">
        <f t="shared" si="7"/>
        <v>4.8756704046806435E-3</v>
      </c>
      <c r="G44" s="6">
        <v>25</v>
      </c>
      <c r="H44" s="11">
        <f t="shared" si="8"/>
        <v>4.1583499667332E-3</v>
      </c>
      <c r="I44" s="6">
        <v>12</v>
      </c>
      <c r="J44" s="66">
        <f t="shared" si="9"/>
        <v>2.104524728165556E-3</v>
      </c>
      <c r="K44" s="17">
        <f t="shared" si="10"/>
        <v>3937.6521302372821</v>
      </c>
      <c r="L44" s="17">
        <f t="shared" si="11"/>
        <v>2195.0192914766749</v>
      </c>
      <c r="M44" s="17">
        <f t="shared" si="12"/>
        <v>4337.1590153027273</v>
      </c>
      <c r="N44" s="2"/>
    </row>
    <row r="45" spans="1:14" s="3" customFormat="1" ht="13.4" customHeight="1">
      <c r="A45" s="8">
        <v>43</v>
      </c>
      <c r="B45" s="12" t="s">
        <v>42</v>
      </c>
      <c r="C45" s="10">
        <v>11074</v>
      </c>
      <c r="D45" s="11">
        <f t="shared" si="13"/>
        <v>8.7317926668396099E-3</v>
      </c>
      <c r="E45" s="6">
        <v>73</v>
      </c>
      <c r="F45" s="11">
        <f t="shared" si="7"/>
        <v>1.1864131318056232E-2</v>
      </c>
      <c r="G45" s="6">
        <v>47</v>
      </c>
      <c r="H45" s="11">
        <f t="shared" si="8"/>
        <v>7.8176979374584166E-3</v>
      </c>
      <c r="I45" s="6">
        <v>37</v>
      </c>
      <c r="J45" s="66">
        <f t="shared" si="9"/>
        <v>6.4889512451771309E-3</v>
      </c>
      <c r="K45" s="17">
        <f t="shared" si="10"/>
        <v>9107.2597515137131</v>
      </c>
      <c r="L45" s="17">
        <f t="shared" si="11"/>
        <v>6767.9761487197475</v>
      </c>
      <c r="M45" s="17">
        <f t="shared" si="12"/>
        <v>8153.8589487691288</v>
      </c>
      <c r="N45" s="2"/>
    </row>
    <row r="46" spans="1:14" s="3" customFormat="1" ht="13.4" customHeight="1">
      <c r="A46" s="8">
        <v>44</v>
      </c>
      <c r="B46" s="12" t="s">
        <v>43</v>
      </c>
      <c r="C46" s="10">
        <v>8420</v>
      </c>
      <c r="D46" s="11">
        <f t="shared" si="13"/>
        <v>6.6391271676710774E-3</v>
      </c>
      <c r="E46" s="6">
        <v>41</v>
      </c>
      <c r="F46" s="11">
        <f t="shared" si="7"/>
        <v>6.6634162197302133E-3</v>
      </c>
      <c r="G46" s="6">
        <v>39</v>
      </c>
      <c r="H46" s="11">
        <f t="shared" si="8"/>
        <v>6.4870259481037921E-3</v>
      </c>
      <c r="I46" s="6">
        <v>36</v>
      </c>
      <c r="J46" s="66">
        <f t="shared" si="9"/>
        <v>6.3135741844966677E-3</v>
      </c>
      <c r="K46" s="17">
        <f t="shared" si="10"/>
        <v>6924.6096358809336</v>
      </c>
      <c r="L46" s="17">
        <f t="shared" si="11"/>
        <v>6585.0578744300246</v>
      </c>
      <c r="M46" s="17">
        <f t="shared" si="12"/>
        <v>6765.9680638722548</v>
      </c>
      <c r="N46" s="2"/>
    </row>
    <row r="47" spans="1:14" s="3" customFormat="1" ht="13.4" customHeight="1">
      <c r="A47" s="8">
        <v>45</v>
      </c>
      <c r="B47" s="12" t="s">
        <v>44</v>
      </c>
      <c r="C47" s="10">
        <v>9346</v>
      </c>
      <c r="D47" s="11">
        <f t="shared" si="13"/>
        <v>7.3692734571322912E-3</v>
      </c>
      <c r="E47" s="6">
        <v>38</v>
      </c>
      <c r="F47" s="11">
        <f t="shared" si="7"/>
        <v>6.1758491792621483E-3</v>
      </c>
      <c r="G47" s="6">
        <v>42</v>
      </c>
      <c r="H47" s="11">
        <f t="shared" si="8"/>
        <v>6.9860279441117763E-3</v>
      </c>
      <c r="I47" s="6">
        <v>43</v>
      </c>
      <c r="J47" s="66">
        <f t="shared" si="9"/>
        <v>7.5412136092599088E-3</v>
      </c>
      <c r="K47" s="17">
        <f t="shared" si="10"/>
        <v>7686.1522157889794</v>
      </c>
      <c r="L47" s="17">
        <f t="shared" si="11"/>
        <v>7865.4857944580845</v>
      </c>
      <c r="M47" s="17">
        <f t="shared" si="12"/>
        <v>7286.4271457085824</v>
      </c>
      <c r="N47" s="2"/>
    </row>
    <row r="48" spans="1:14" s="3" customFormat="1" ht="13.4" customHeight="1">
      <c r="A48" s="8">
        <v>46</v>
      </c>
      <c r="B48" s="12" t="s">
        <v>45</v>
      </c>
      <c r="C48" s="10">
        <v>15373</v>
      </c>
      <c r="D48" s="11">
        <f t="shared" si="13"/>
        <v>1.2121532297934379E-2</v>
      </c>
      <c r="E48" s="6">
        <v>46</v>
      </c>
      <c r="F48" s="11">
        <f t="shared" si="7"/>
        <v>7.4760279538436539E-3</v>
      </c>
      <c r="G48" s="6">
        <v>58</v>
      </c>
      <c r="H48" s="11">
        <f t="shared" si="8"/>
        <v>9.6473719228210245E-3</v>
      </c>
      <c r="I48" s="6">
        <v>106</v>
      </c>
      <c r="J48" s="66">
        <f t="shared" si="9"/>
        <v>1.8589968432129077E-2</v>
      </c>
      <c r="K48" s="17">
        <f t="shared" si="10"/>
        <v>12642.758186745557</v>
      </c>
      <c r="L48" s="17">
        <f t="shared" si="11"/>
        <v>19389.337074710627</v>
      </c>
      <c r="M48" s="17">
        <f t="shared" si="12"/>
        <v>10062.208915502328</v>
      </c>
      <c r="N48" s="2"/>
    </row>
    <row r="49" spans="1:14" s="3" customFormat="1" ht="13.4" customHeight="1">
      <c r="A49" s="8">
        <v>47</v>
      </c>
      <c r="B49" s="12" t="s">
        <v>46</v>
      </c>
      <c r="C49" s="10">
        <v>2755</v>
      </c>
      <c r="D49" s="11">
        <f t="shared" si="13"/>
        <v>2.1723034853840641E-3</v>
      </c>
      <c r="E49" s="6">
        <v>19</v>
      </c>
      <c r="F49" s="11">
        <f t="shared" si="7"/>
        <v>3.0879245896310741E-3</v>
      </c>
      <c r="G49" s="6">
        <v>13</v>
      </c>
      <c r="H49" s="11">
        <f t="shared" si="8"/>
        <v>2.162341982701264E-3</v>
      </c>
      <c r="I49" s="6">
        <v>25</v>
      </c>
      <c r="J49" s="66">
        <f t="shared" si="9"/>
        <v>4.3844265170115745E-3</v>
      </c>
      <c r="K49" s="17">
        <f t="shared" si="10"/>
        <v>2265.712535255579</v>
      </c>
      <c r="L49" s="17">
        <f t="shared" si="11"/>
        <v>4572.9568572430726</v>
      </c>
      <c r="M49" s="17">
        <f t="shared" si="12"/>
        <v>2255.3226879574186</v>
      </c>
      <c r="N49" s="2"/>
    </row>
    <row r="50" spans="1:14" s="3" customFormat="1" ht="13.4" customHeight="1">
      <c r="A50" s="8">
        <v>48</v>
      </c>
      <c r="B50" s="12" t="s">
        <v>47</v>
      </c>
      <c r="C50" s="10">
        <v>5176</v>
      </c>
      <c r="D50" s="11">
        <f t="shared" si="13"/>
        <v>4.0812496698177554E-3</v>
      </c>
      <c r="E50" s="6">
        <v>19</v>
      </c>
      <c r="F50" s="11">
        <f t="shared" si="7"/>
        <v>3.0879245896310741E-3</v>
      </c>
      <c r="G50" s="6">
        <v>25</v>
      </c>
      <c r="H50" s="11">
        <f t="shared" si="8"/>
        <v>4.1583499667332E-3</v>
      </c>
      <c r="I50" s="6">
        <v>16</v>
      </c>
      <c r="J50" s="66">
        <f t="shared" si="9"/>
        <v>2.8060329708874078E-3</v>
      </c>
      <c r="K50" s="17">
        <f t="shared" si="10"/>
        <v>4256.743405619919</v>
      </c>
      <c r="L50" s="17">
        <f t="shared" si="11"/>
        <v>2926.6923886355662</v>
      </c>
      <c r="M50" s="17">
        <f t="shared" si="12"/>
        <v>4337.1590153027273</v>
      </c>
      <c r="N50" s="2"/>
    </row>
    <row r="51" spans="1:14" s="3" customFormat="1" ht="14.15" customHeight="1">
      <c r="A51" s="8">
        <v>49</v>
      </c>
      <c r="B51" s="12" t="s">
        <v>48</v>
      </c>
      <c r="C51" s="10">
        <v>9673</v>
      </c>
      <c r="D51" s="11">
        <f t="shared" si="13"/>
        <v>7.6271112936914885E-3</v>
      </c>
      <c r="E51" s="6">
        <v>89</v>
      </c>
      <c r="F51" s="11">
        <f t="shared" si="7"/>
        <v>1.4464488867219242E-2</v>
      </c>
      <c r="G51" s="6">
        <v>82</v>
      </c>
      <c r="H51" s="11">
        <f t="shared" si="8"/>
        <v>1.3639387890884896E-2</v>
      </c>
      <c r="I51" s="6">
        <v>84</v>
      </c>
      <c r="J51" s="66">
        <f t="shared" si="9"/>
        <v>1.4731673097158891E-2</v>
      </c>
      <c r="K51" s="17">
        <f t="shared" si="10"/>
        <v>7955.0770793202228</v>
      </c>
      <c r="L51" s="17">
        <f t="shared" si="11"/>
        <v>15365.135040336723</v>
      </c>
      <c r="M51" s="17">
        <f t="shared" si="12"/>
        <v>14225.881570192947</v>
      </c>
      <c r="N51" s="2"/>
    </row>
    <row r="52" spans="1:14" s="3" customFormat="1" ht="14.15" customHeight="1">
      <c r="A52" s="8">
        <v>50</v>
      </c>
      <c r="B52" s="12" t="s">
        <v>49</v>
      </c>
      <c r="C52" s="10">
        <v>6245</v>
      </c>
      <c r="D52" s="11">
        <f t="shared" si="13"/>
        <v>4.9241507318415539E-3</v>
      </c>
      <c r="E52" s="6">
        <v>14</v>
      </c>
      <c r="F52" s="11">
        <f t="shared" si="7"/>
        <v>2.2753128555176336E-3</v>
      </c>
      <c r="G52" s="6">
        <v>12</v>
      </c>
      <c r="H52" s="11">
        <f t="shared" si="8"/>
        <v>1.996007984031936E-3</v>
      </c>
      <c r="I52" s="6">
        <v>26</v>
      </c>
      <c r="J52" s="66">
        <f t="shared" si="9"/>
        <v>4.5598035776920377E-3</v>
      </c>
      <c r="K52" s="17">
        <f t="shared" si="10"/>
        <v>5135.8892133107411</v>
      </c>
      <c r="L52" s="17">
        <f t="shared" si="11"/>
        <v>4755.8751315327954</v>
      </c>
      <c r="M52" s="17">
        <f t="shared" si="12"/>
        <v>2081.8363273453092</v>
      </c>
      <c r="N52" s="2"/>
    </row>
    <row r="53" spans="1:14" s="3" customFormat="1" ht="14.15" customHeight="1">
      <c r="A53" s="8">
        <v>51</v>
      </c>
      <c r="B53" s="12" t="s">
        <v>50</v>
      </c>
      <c r="C53" s="10">
        <v>6591</v>
      </c>
      <c r="D53" s="11">
        <f t="shared" si="13"/>
        <v>5.1969699717482271E-3</v>
      </c>
      <c r="E53" s="6">
        <v>39</v>
      </c>
      <c r="F53" s="11">
        <f t="shared" si="7"/>
        <v>6.3383715260848369E-3</v>
      </c>
      <c r="G53" s="6">
        <v>5</v>
      </c>
      <c r="H53" s="11">
        <f t="shared" si="8"/>
        <v>8.3166999334664002E-4</v>
      </c>
      <c r="I53" s="6">
        <v>26</v>
      </c>
      <c r="J53" s="66">
        <f t="shared" si="9"/>
        <v>4.5598035776920377E-3</v>
      </c>
      <c r="K53" s="17">
        <f t="shared" si="10"/>
        <v>5420.4396805334009</v>
      </c>
      <c r="L53" s="17">
        <f t="shared" si="11"/>
        <v>4755.8751315327954</v>
      </c>
      <c r="M53" s="17">
        <f t="shared" si="12"/>
        <v>867.43180306054558</v>
      </c>
      <c r="N53" s="2"/>
    </row>
    <row r="54" spans="1:14" s="3" customFormat="1" ht="14.15" customHeight="1">
      <c r="A54" s="8">
        <v>52</v>
      </c>
      <c r="B54" s="12" t="s">
        <v>51</v>
      </c>
      <c r="C54" s="10">
        <v>4690</v>
      </c>
      <c r="D54" s="11">
        <f t="shared" si="13"/>
        <v>3.6980411420875717E-3</v>
      </c>
      <c r="E54" s="6">
        <v>31</v>
      </c>
      <c r="F54" s="11">
        <f t="shared" si="7"/>
        <v>5.0381927515033313E-3</v>
      </c>
      <c r="G54" s="6">
        <v>22</v>
      </c>
      <c r="H54" s="11">
        <f t="shared" si="8"/>
        <v>3.6593479707252162E-3</v>
      </c>
      <c r="I54" s="6">
        <v>15</v>
      </c>
      <c r="J54" s="66">
        <f t="shared" si="9"/>
        <v>2.6306559102069449E-3</v>
      </c>
      <c r="K54" s="17">
        <f t="shared" si="10"/>
        <v>3857.0569111973373</v>
      </c>
      <c r="L54" s="17">
        <f t="shared" si="11"/>
        <v>2743.7741143458434</v>
      </c>
      <c r="M54" s="17">
        <f t="shared" si="12"/>
        <v>3816.6999334664006</v>
      </c>
      <c r="N54" s="2"/>
    </row>
    <row r="55" spans="1:14" s="3" customFormat="1" ht="14.15" customHeight="1">
      <c r="A55" s="8">
        <v>53</v>
      </c>
      <c r="B55" s="12" t="s">
        <v>52</v>
      </c>
      <c r="C55" s="10">
        <v>3907</v>
      </c>
      <c r="D55" s="11">
        <f t="shared" si="13"/>
        <v>3.0806496251889431E-3</v>
      </c>
      <c r="E55" s="6">
        <v>14</v>
      </c>
      <c r="F55" s="11">
        <f t="shared" si="7"/>
        <v>2.2753128555176336E-3</v>
      </c>
      <c r="G55" s="6">
        <v>10</v>
      </c>
      <c r="H55" s="11">
        <f t="shared" si="8"/>
        <v>1.66333998669328E-3</v>
      </c>
      <c r="I55" s="6">
        <v>8</v>
      </c>
      <c r="J55" s="66">
        <f t="shared" si="9"/>
        <v>1.4030164854437039E-3</v>
      </c>
      <c r="K55" s="17">
        <f t="shared" si="10"/>
        <v>3213.1175590720677</v>
      </c>
      <c r="L55" s="17">
        <f t="shared" si="11"/>
        <v>1463.3461943177831</v>
      </c>
      <c r="M55" s="17">
        <f t="shared" si="12"/>
        <v>1734.8636061210912</v>
      </c>
      <c r="N55" s="2"/>
    </row>
    <row r="56" spans="1:14" s="3" customFormat="1" ht="14.15" customHeight="1">
      <c r="A56" s="8">
        <v>54</v>
      </c>
      <c r="B56" s="12" t="s">
        <v>53</v>
      </c>
      <c r="C56" s="14">
        <v>3458</v>
      </c>
      <c r="D56" s="11">
        <f t="shared" si="13"/>
        <v>2.7266154092406873E-3</v>
      </c>
      <c r="E56" s="6">
        <v>37</v>
      </c>
      <c r="F56" s="11">
        <f t="shared" si="7"/>
        <v>6.0133268324394605E-3</v>
      </c>
      <c r="G56" s="6">
        <v>44</v>
      </c>
      <c r="H56" s="11">
        <f t="shared" si="8"/>
        <v>7.3186959414504324E-3</v>
      </c>
      <c r="I56" s="6">
        <v>45</v>
      </c>
      <c r="J56" s="66">
        <f t="shared" si="9"/>
        <v>7.8919677306208344E-3</v>
      </c>
      <c r="K56" s="17">
        <f t="shared" si="10"/>
        <v>2843.8598718380367</v>
      </c>
      <c r="L56" s="17">
        <f t="shared" si="11"/>
        <v>8231.322343037531</v>
      </c>
      <c r="M56" s="17">
        <f t="shared" si="12"/>
        <v>7633.3998669328012</v>
      </c>
      <c r="N56" s="2"/>
    </row>
    <row r="57" spans="1:14" s="4" customFormat="1" ht="14.15" customHeight="1">
      <c r="A57" s="8">
        <v>55</v>
      </c>
      <c r="B57" s="12" t="s">
        <v>54</v>
      </c>
      <c r="C57" s="10">
        <v>12227</v>
      </c>
      <c r="D57" s="11">
        <f t="shared" si="13"/>
        <v>9.6409273015575139E-3</v>
      </c>
      <c r="E57" s="6">
        <v>29</v>
      </c>
      <c r="F57" s="11">
        <f t="shared" si="7"/>
        <v>4.7131480578579557E-3</v>
      </c>
      <c r="G57" s="6">
        <v>56</v>
      </c>
      <c r="H57" s="11">
        <f t="shared" si="8"/>
        <v>9.3147039254823684E-3</v>
      </c>
      <c r="I57" s="6">
        <v>50</v>
      </c>
      <c r="J57" s="66">
        <f t="shared" si="9"/>
        <v>8.7688530340231489E-3</v>
      </c>
      <c r="K57" s="17">
        <f t="shared" si="10"/>
        <v>10055.487175524488</v>
      </c>
      <c r="L57" s="17">
        <f t="shared" si="11"/>
        <v>9145.9137144861452</v>
      </c>
      <c r="M57" s="17">
        <f t="shared" si="12"/>
        <v>9715.2361942781099</v>
      </c>
      <c r="N57" s="2"/>
    </row>
    <row r="58" spans="1:14" s="3" customFormat="1" ht="14.15" customHeight="1">
      <c r="A58" s="8">
        <v>56</v>
      </c>
      <c r="B58" s="12" t="s">
        <v>55</v>
      </c>
      <c r="C58" s="10">
        <v>7819</v>
      </c>
      <c r="D58" s="11">
        <f t="shared" si="13"/>
        <v>6.1652417249430111E-3</v>
      </c>
      <c r="E58" s="6">
        <v>14</v>
      </c>
      <c r="F58" s="11">
        <f t="shared" si="7"/>
        <v>2.2753128555176336E-3</v>
      </c>
      <c r="G58" s="6">
        <v>27</v>
      </c>
      <c r="H58" s="11">
        <f t="shared" si="8"/>
        <v>4.4910179640718561E-3</v>
      </c>
      <c r="I58" s="6">
        <v>15</v>
      </c>
      <c r="J58" s="66">
        <f t="shared" si="9"/>
        <v>2.6306559102069449E-3</v>
      </c>
      <c r="K58" s="17">
        <f t="shared" si="10"/>
        <v>6430.3471191155604</v>
      </c>
      <c r="L58" s="17">
        <f t="shared" si="11"/>
        <v>2743.7741143458434</v>
      </c>
      <c r="M58" s="17">
        <f t="shared" si="12"/>
        <v>4684.131736526946</v>
      </c>
      <c r="N58" s="2"/>
    </row>
    <row r="59" spans="1:14" s="3" customFormat="1" ht="14.15" customHeight="1">
      <c r="A59" s="8">
        <v>57</v>
      </c>
      <c r="B59" s="12" t="s">
        <v>56</v>
      </c>
      <c r="C59" s="10">
        <v>72277</v>
      </c>
      <c r="D59" s="11">
        <f t="shared" si="13"/>
        <v>5.6990046828712886E-2</v>
      </c>
      <c r="E59" s="6">
        <v>394</v>
      </c>
      <c r="F59" s="11">
        <f t="shared" si="7"/>
        <v>6.4033804648139125E-2</v>
      </c>
      <c r="G59" s="6">
        <v>351</v>
      </c>
      <c r="H59" s="11">
        <f t="shared" si="8"/>
        <v>5.8383233532934134E-2</v>
      </c>
      <c r="I59" s="6">
        <v>250</v>
      </c>
      <c r="J59" s="66">
        <f t="shared" si="9"/>
        <v>4.3844265170115748E-2</v>
      </c>
      <c r="K59" s="17">
        <f t="shared" si="10"/>
        <v>59440.61884234754</v>
      </c>
      <c r="L59" s="17">
        <f t="shared" si="11"/>
        <v>45729.568572430726</v>
      </c>
      <c r="M59" s="17">
        <f t="shared" si="12"/>
        <v>60893.712574850302</v>
      </c>
      <c r="N59" s="2"/>
    </row>
    <row r="60" spans="1:14" s="4" customFormat="1" ht="14.15" customHeight="1">
      <c r="A60" s="8">
        <v>58</v>
      </c>
      <c r="B60" s="12" t="s">
        <v>57</v>
      </c>
      <c r="C60" s="10">
        <v>11080</v>
      </c>
      <c r="D60" s="11">
        <f t="shared" si="13"/>
        <v>8.7365236363177601E-3</v>
      </c>
      <c r="E60" s="6">
        <v>15</v>
      </c>
      <c r="F60" s="11">
        <f t="shared" si="7"/>
        <v>2.4378352023403218E-3</v>
      </c>
      <c r="G60" s="6">
        <v>57</v>
      </c>
      <c r="H60" s="11">
        <f t="shared" si="8"/>
        <v>9.4810379241516973E-3</v>
      </c>
      <c r="I60" s="6">
        <v>20</v>
      </c>
      <c r="J60" s="66">
        <f t="shared" si="9"/>
        <v>3.5075412136092599E-3</v>
      </c>
      <c r="K60" s="17">
        <f t="shared" si="10"/>
        <v>9112.1941526794235</v>
      </c>
      <c r="L60" s="17">
        <f t="shared" si="11"/>
        <v>3658.365485794458</v>
      </c>
      <c r="M60" s="17">
        <f t="shared" si="12"/>
        <v>9888.7225548902206</v>
      </c>
      <c r="N60" s="2"/>
    </row>
    <row r="61" spans="1:14" s="3" customFormat="1" ht="14.15" customHeight="1">
      <c r="A61" s="8">
        <v>59</v>
      </c>
      <c r="B61" s="12" t="s">
        <v>58</v>
      </c>
      <c r="C61" s="10">
        <v>7639</v>
      </c>
      <c r="D61" s="11">
        <f t="shared" si="13"/>
        <v>6.023312640598499E-3</v>
      </c>
      <c r="E61" s="6">
        <v>50</v>
      </c>
      <c r="F61" s="11">
        <f t="shared" si="7"/>
        <v>8.1261173411344059E-3</v>
      </c>
      <c r="G61" s="6">
        <v>26</v>
      </c>
      <c r="H61" s="11">
        <f t="shared" si="8"/>
        <v>4.3246839654025281E-3</v>
      </c>
      <c r="I61" s="6">
        <v>30</v>
      </c>
      <c r="J61" s="66">
        <f t="shared" si="9"/>
        <v>5.2613118204138899E-3</v>
      </c>
      <c r="K61" s="17">
        <f t="shared" si="10"/>
        <v>6282.3150841442348</v>
      </c>
      <c r="L61" s="17">
        <f t="shared" si="11"/>
        <v>5487.5482286916867</v>
      </c>
      <c r="M61" s="17">
        <f t="shared" si="12"/>
        <v>4510.6453759148371</v>
      </c>
      <c r="N61" s="2"/>
    </row>
    <row r="62" spans="1:14" s="3" customFormat="1" ht="11.25" customHeight="1">
      <c r="A62" s="8">
        <v>60</v>
      </c>
      <c r="B62" s="12" t="s">
        <v>59</v>
      </c>
      <c r="C62" s="10">
        <v>15394</v>
      </c>
      <c r="D62" s="11">
        <f t="shared" si="13"/>
        <v>1.2138090691107906E-2</v>
      </c>
      <c r="E62" s="6">
        <v>50</v>
      </c>
      <c r="F62" s="11">
        <f t="shared" si="7"/>
        <v>8.1261173411344059E-3</v>
      </c>
      <c r="G62" s="6">
        <v>48</v>
      </c>
      <c r="H62" s="11">
        <f t="shared" si="8"/>
        <v>7.9840319361277438E-3</v>
      </c>
      <c r="I62" s="6">
        <v>53</v>
      </c>
      <c r="J62" s="66">
        <f t="shared" si="9"/>
        <v>9.2949842160645387E-3</v>
      </c>
      <c r="K62" s="17">
        <f t="shared" si="10"/>
        <v>12660.028590825546</v>
      </c>
      <c r="L62" s="17">
        <f t="shared" si="11"/>
        <v>9694.6685373553137</v>
      </c>
      <c r="M62" s="17">
        <f t="shared" si="12"/>
        <v>8327.3453093812368</v>
      </c>
      <c r="N62" s="2"/>
    </row>
    <row r="63" spans="1:14" s="3" customFormat="1" ht="11.25" customHeight="1">
      <c r="A63" s="8">
        <v>61</v>
      </c>
      <c r="B63" s="12" t="s">
        <v>60</v>
      </c>
      <c r="C63" s="10">
        <v>16284</v>
      </c>
      <c r="D63" s="11">
        <f t="shared" si="13"/>
        <v>1.2839851163700218E-2</v>
      </c>
      <c r="E63" s="6">
        <v>47</v>
      </c>
      <c r="F63" s="11">
        <f t="shared" si="7"/>
        <v>7.6385503006663417E-3</v>
      </c>
      <c r="G63" s="6">
        <v>70</v>
      </c>
      <c r="H63" s="11">
        <f t="shared" si="8"/>
        <v>1.1643379906852961E-2</v>
      </c>
      <c r="I63" s="6">
        <v>78</v>
      </c>
      <c r="J63" s="66">
        <f t="shared" si="9"/>
        <v>1.3679410733076113E-2</v>
      </c>
      <c r="K63" s="17">
        <f t="shared" si="10"/>
        <v>13391.964763739326</v>
      </c>
      <c r="L63" s="17">
        <f t="shared" si="11"/>
        <v>14267.625394598386</v>
      </c>
      <c r="M63" s="17">
        <f t="shared" si="12"/>
        <v>12144.045242847638</v>
      </c>
      <c r="N63" s="2"/>
    </row>
    <row r="64" spans="1:14" s="3" customFormat="1" ht="11.25" customHeight="1">
      <c r="A64" s="8">
        <v>62</v>
      </c>
      <c r="B64" s="12" t="s">
        <v>61</v>
      </c>
      <c r="C64" s="10">
        <v>4814</v>
      </c>
      <c r="D64" s="11">
        <f t="shared" si="13"/>
        <v>3.7958145113026805E-3</v>
      </c>
      <c r="E64" s="6">
        <v>13</v>
      </c>
      <c r="F64" s="11">
        <f t="shared" si="7"/>
        <v>2.1127905086949453E-3</v>
      </c>
      <c r="G64" s="6">
        <v>29</v>
      </c>
      <c r="H64" s="11">
        <f t="shared" si="8"/>
        <v>4.8236859614105123E-3</v>
      </c>
      <c r="I64" s="6">
        <v>17</v>
      </c>
      <c r="J64" s="66">
        <f t="shared" si="9"/>
        <v>2.981410031567871E-3</v>
      </c>
      <c r="K64" s="17">
        <f t="shared" si="10"/>
        <v>3959.0345352886957</v>
      </c>
      <c r="L64" s="17">
        <f t="shared" si="11"/>
        <v>3109.6106629252895</v>
      </c>
      <c r="M64" s="17">
        <f t="shared" si="12"/>
        <v>5031.1044577511639</v>
      </c>
      <c r="N64" s="2"/>
    </row>
    <row r="65" spans="1:14" s="3" customFormat="1" ht="11.25" customHeight="1">
      <c r="A65" s="8">
        <v>63</v>
      </c>
      <c r="B65" s="12" t="s">
        <v>62</v>
      </c>
      <c r="C65" s="10">
        <v>21421</v>
      </c>
      <c r="D65" s="11">
        <f t="shared" si="13"/>
        <v>1.6890349531909994E-2</v>
      </c>
      <c r="E65" s="6">
        <v>135</v>
      </c>
      <c r="F65" s="11">
        <f t="shared" si="7"/>
        <v>2.1940516821062895E-2</v>
      </c>
      <c r="G65" s="6">
        <v>133</v>
      </c>
      <c r="H65" s="11">
        <f t="shared" si="8"/>
        <v>2.2122421823020627E-2</v>
      </c>
      <c r="I65" s="6">
        <v>130</v>
      </c>
      <c r="J65" s="66">
        <f t="shared" si="9"/>
        <v>2.2799017888460189E-2</v>
      </c>
      <c r="K65" s="17">
        <f t="shared" si="10"/>
        <v>17616.634561782124</v>
      </c>
      <c r="L65" s="17">
        <f t="shared" si="11"/>
        <v>23779.375657663975</v>
      </c>
      <c r="M65" s="17">
        <f t="shared" si="12"/>
        <v>23073.685961410512</v>
      </c>
      <c r="N65" s="2"/>
    </row>
    <row r="66" spans="1:14" s="3" customFormat="1" ht="11.25" customHeight="1">
      <c r="A66" s="8">
        <v>64</v>
      </c>
      <c r="B66" s="12" t="s">
        <v>63</v>
      </c>
      <c r="C66" s="10">
        <v>11989</v>
      </c>
      <c r="D66" s="11">
        <f t="shared" si="13"/>
        <v>9.4532655122575478E-3</v>
      </c>
      <c r="E66" s="6">
        <v>20</v>
      </c>
      <c r="F66" s="11">
        <f t="shared" si="7"/>
        <v>3.2504469364537623E-3</v>
      </c>
      <c r="G66" s="6">
        <v>29</v>
      </c>
      <c r="H66" s="11">
        <f t="shared" si="8"/>
        <v>4.8236859614105123E-3</v>
      </c>
      <c r="I66" s="6">
        <v>70</v>
      </c>
      <c r="J66" s="66">
        <f t="shared" si="9"/>
        <v>1.2276394247632409E-2</v>
      </c>
      <c r="K66" s="17">
        <f t="shared" si="10"/>
        <v>9859.7559292846217</v>
      </c>
      <c r="L66" s="17">
        <f t="shared" si="11"/>
        <v>12804.279200280602</v>
      </c>
      <c r="M66" s="17">
        <f t="shared" si="12"/>
        <v>5031.1044577511639</v>
      </c>
      <c r="N66" s="2"/>
    </row>
    <row r="67" spans="1:14" s="4" customFormat="1" ht="11.25" customHeight="1">
      <c r="A67" s="8">
        <v>65</v>
      </c>
      <c r="B67" s="12" t="s">
        <v>64</v>
      </c>
      <c r="C67" s="10">
        <v>2573</v>
      </c>
      <c r="D67" s="11">
        <f t="shared" si="13"/>
        <v>2.0287974112135018E-3</v>
      </c>
      <c r="E67" s="6">
        <v>5</v>
      </c>
      <c r="F67" s="11">
        <f t="shared" ref="F67:F98" si="14">E67/$E$1</f>
        <v>8.1261173411344059E-4</v>
      </c>
      <c r="G67" s="6">
        <v>15</v>
      </c>
      <c r="H67" s="11">
        <f t="shared" ref="H67:H98" si="15">G67/$G$1</f>
        <v>2.4950099800399202E-3</v>
      </c>
      <c r="I67" s="6">
        <v>12</v>
      </c>
      <c r="J67" s="66">
        <f t="shared" ref="J67:J98" si="16">I67/$I$1</f>
        <v>2.104524728165556E-3</v>
      </c>
      <c r="K67" s="17">
        <f t="shared" ref="K67:K77" si="17">D67*$N$2</f>
        <v>2116.0356998956822</v>
      </c>
      <c r="L67" s="17">
        <f t="shared" ref="L67:L98" si="18">J67*$N$2</f>
        <v>2195.0192914766749</v>
      </c>
      <c r="M67" s="17">
        <f t="shared" ref="M67:M98" si="19">H67*$N$2</f>
        <v>2602.2954091816368</v>
      </c>
      <c r="N67" s="2"/>
    </row>
    <row r="68" spans="1:14" s="3" customFormat="1" ht="11.25" customHeight="1">
      <c r="A68" s="8">
        <v>66</v>
      </c>
      <c r="B68" s="12" t="s">
        <v>65</v>
      </c>
      <c r="C68" s="10">
        <v>9161</v>
      </c>
      <c r="D68" s="11">
        <f t="shared" ref="D68:D99" si="20">C68/$D$2</f>
        <v>7.2234018982226533E-3</v>
      </c>
      <c r="E68" s="6">
        <v>49</v>
      </c>
      <c r="F68" s="11">
        <f t="shared" si="14"/>
        <v>7.9635949943117172E-3</v>
      </c>
      <c r="G68" s="6">
        <v>19</v>
      </c>
      <c r="H68" s="11">
        <f t="shared" si="15"/>
        <v>3.160345974717232E-3</v>
      </c>
      <c r="I68" s="6">
        <v>30</v>
      </c>
      <c r="J68" s="66">
        <f t="shared" si="16"/>
        <v>5.2613118204138899E-3</v>
      </c>
      <c r="K68" s="17">
        <f t="shared" si="17"/>
        <v>7534.008179846227</v>
      </c>
      <c r="L68" s="17">
        <f t="shared" si="18"/>
        <v>5487.5482286916867</v>
      </c>
      <c r="M68" s="17">
        <f t="shared" si="19"/>
        <v>3296.2408516300729</v>
      </c>
      <c r="N68" s="2"/>
    </row>
    <row r="69" spans="1:14" s="3" customFormat="1" ht="11.25" customHeight="1">
      <c r="A69" s="8">
        <v>67</v>
      </c>
      <c r="B69" s="12" t="s">
        <v>66</v>
      </c>
      <c r="C69" s="10">
        <v>5762</v>
      </c>
      <c r="D69" s="11">
        <f t="shared" si="20"/>
        <v>4.5433076888504453E-3</v>
      </c>
      <c r="E69" s="6">
        <v>24</v>
      </c>
      <c r="F69" s="11">
        <f t="shared" si="14"/>
        <v>3.9005363237445147E-3</v>
      </c>
      <c r="G69" s="6">
        <v>18</v>
      </c>
      <c r="H69" s="11">
        <f t="shared" si="15"/>
        <v>2.9940119760479044E-3</v>
      </c>
      <c r="I69" s="6">
        <v>26</v>
      </c>
      <c r="J69" s="66">
        <f t="shared" si="16"/>
        <v>4.5598035776920377E-3</v>
      </c>
      <c r="K69" s="17">
        <f t="shared" si="17"/>
        <v>4738.6699194710145</v>
      </c>
      <c r="L69" s="17">
        <f t="shared" si="18"/>
        <v>4755.8751315327954</v>
      </c>
      <c r="M69" s="17">
        <f t="shared" si="19"/>
        <v>3122.7544910179645</v>
      </c>
      <c r="N69" s="2"/>
    </row>
    <row r="70" spans="1:14" s="3" customFormat="1" ht="11.25" customHeight="1">
      <c r="A70" s="8">
        <v>68</v>
      </c>
      <c r="B70" s="12" t="s">
        <v>67</v>
      </c>
      <c r="C70" s="10">
        <v>3231</v>
      </c>
      <c r="D70" s="11">
        <f t="shared" si="20"/>
        <v>2.5476270639839967E-3</v>
      </c>
      <c r="E70" s="6">
        <v>25</v>
      </c>
      <c r="F70" s="11">
        <f t="shared" si="14"/>
        <v>4.0630586705672029E-3</v>
      </c>
      <c r="G70" s="6">
        <v>10</v>
      </c>
      <c r="H70" s="11">
        <f t="shared" si="15"/>
        <v>1.66333998669328E-3</v>
      </c>
      <c r="I70" s="6">
        <v>14</v>
      </c>
      <c r="J70" s="66">
        <f t="shared" si="16"/>
        <v>2.4552788495264821E-3</v>
      </c>
      <c r="K70" s="17">
        <f t="shared" si="17"/>
        <v>2657.1750277353085</v>
      </c>
      <c r="L70" s="17">
        <f t="shared" si="18"/>
        <v>2560.855840056121</v>
      </c>
      <c r="M70" s="17">
        <f t="shared" si="19"/>
        <v>1734.8636061210912</v>
      </c>
      <c r="N70" s="2"/>
    </row>
    <row r="71" spans="1:14" s="3" customFormat="1" ht="11.25" customHeight="1">
      <c r="A71" s="8">
        <v>69</v>
      </c>
      <c r="B71" s="12" t="s">
        <v>68</v>
      </c>
      <c r="C71" s="10">
        <v>6392</v>
      </c>
      <c r="D71" s="11">
        <f t="shared" si="20"/>
        <v>5.0400594840562382E-3</v>
      </c>
      <c r="E71" s="6">
        <v>16</v>
      </c>
      <c r="F71" s="11">
        <f t="shared" si="14"/>
        <v>2.60035754916301E-3</v>
      </c>
      <c r="G71" s="6">
        <v>26</v>
      </c>
      <c r="H71" s="11">
        <f t="shared" si="15"/>
        <v>4.3246839654025281E-3</v>
      </c>
      <c r="I71" s="6">
        <v>17</v>
      </c>
      <c r="J71" s="66">
        <f t="shared" si="16"/>
        <v>2.981410031567871E-3</v>
      </c>
      <c r="K71" s="17">
        <f t="shared" si="17"/>
        <v>5256.782041870656</v>
      </c>
      <c r="L71" s="17">
        <f t="shared" si="18"/>
        <v>3109.6106629252895</v>
      </c>
      <c r="M71" s="17">
        <f t="shared" si="19"/>
        <v>4510.6453759148371</v>
      </c>
      <c r="N71" s="2"/>
    </row>
    <row r="72" spans="1:14" s="3" customFormat="1" ht="11.25" customHeight="1">
      <c r="A72" s="8">
        <v>70</v>
      </c>
      <c r="B72" s="12" t="s">
        <v>69</v>
      </c>
      <c r="C72" s="10">
        <v>4126</v>
      </c>
      <c r="D72" s="11">
        <f t="shared" si="20"/>
        <v>3.2533300111414333E-3</v>
      </c>
      <c r="E72" s="6">
        <v>14</v>
      </c>
      <c r="F72" s="11">
        <f t="shared" si="14"/>
        <v>2.2753128555176336E-3</v>
      </c>
      <c r="G72" s="6">
        <v>17</v>
      </c>
      <c r="H72" s="11">
        <f t="shared" si="15"/>
        <v>2.8276779773785763E-3</v>
      </c>
      <c r="I72" s="6">
        <v>17</v>
      </c>
      <c r="J72" s="66">
        <f t="shared" si="16"/>
        <v>2.981410031567871E-3</v>
      </c>
      <c r="K72" s="17">
        <f t="shared" si="17"/>
        <v>3393.2232016205148</v>
      </c>
      <c r="L72" s="17">
        <f t="shared" si="18"/>
        <v>3109.6106629252895</v>
      </c>
      <c r="M72" s="17">
        <f t="shared" si="19"/>
        <v>2949.2681304058551</v>
      </c>
      <c r="N72" s="2"/>
    </row>
    <row r="73" spans="1:14" s="3" customFormat="1" ht="11.25" customHeight="1">
      <c r="A73" s="8">
        <v>71</v>
      </c>
      <c r="B73" s="12" t="s">
        <v>70</v>
      </c>
      <c r="C73" s="10">
        <v>8657</v>
      </c>
      <c r="D73" s="11">
        <f t="shared" si="20"/>
        <v>6.8260004620580191E-3</v>
      </c>
      <c r="E73" s="6">
        <v>16</v>
      </c>
      <c r="F73" s="11">
        <f t="shared" si="14"/>
        <v>2.60035754916301E-3</v>
      </c>
      <c r="G73" s="6">
        <v>27</v>
      </c>
      <c r="H73" s="11">
        <f t="shared" si="15"/>
        <v>4.4910179640718561E-3</v>
      </c>
      <c r="I73" s="6">
        <v>20</v>
      </c>
      <c r="J73" s="66">
        <f t="shared" si="16"/>
        <v>3.5075412136092599E-3</v>
      </c>
      <c r="K73" s="17">
        <f t="shared" si="17"/>
        <v>7119.5184819265141</v>
      </c>
      <c r="L73" s="17">
        <f t="shared" si="18"/>
        <v>3658.365485794458</v>
      </c>
      <c r="M73" s="17">
        <f t="shared" si="19"/>
        <v>4684.131736526946</v>
      </c>
      <c r="N73" s="2"/>
    </row>
    <row r="74" spans="1:14" s="3" customFormat="1" ht="11.25" customHeight="1">
      <c r="A74" s="8">
        <v>72</v>
      </c>
      <c r="B74" s="12" t="s">
        <v>71</v>
      </c>
      <c r="C74" s="10">
        <v>24552</v>
      </c>
      <c r="D74" s="11">
        <f t="shared" si="20"/>
        <v>1.9359127104591485E-2</v>
      </c>
      <c r="E74" s="6">
        <v>146</v>
      </c>
      <c r="F74" s="11">
        <f t="shared" si="14"/>
        <v>2.3728262636112465E-2</v>
      </c>
      <c r="G74" s="6">
        <v>144</v>
      </c>
      <c r="H74" s="11">
        <f t="shared" si="15"/>
        <v>2.3952095808383235E-2</v>
      </c>
      <c r="I74" s="6">
        <v>167</v>
      </c>
      <c r="J74" s="66">
        <f t="shared" si="16"/>
        <v>2.928796913363732E-2</v>
      </c>
      <c r="K74" s="17">
        <f t="shared" si="17"/>
        <v>20191.569570088919</v>
      </c>
      <c r="L74" s="17">
        <f t="shared" si="18"/>
        <v>30547.351806383725</v>
      </c>
      <c r="M74" s="17">
        <f t="shared" si="19"/>
        <v>24982.035928143716</v>
      </c>
      <c r="N74" s="2"/>
    </row>
    <row r="75" spans="1:14" s="3" customFormat="1" ht="11.25" customHeight="1">
      <c r="A75" s="8">
        <v>73</v>
      </c>
      <c r="B75" s="12" t="s">
        <v>72</v>
      </c>
      <c r="C75" s="10">
        <v>4914</v>
      </c>
      <c r="D75" s="11">
        <f t="shared" si="20"/>
        <v>3.8746640026051872E-3</v>
      </c>
      <c r="E75" s="6">
        <v>80</v>
      </c>
      <c r="F75" s="11">
        <f t="shared" si="14"/>
        <v>1.3001787745815049E-2</v>
      </c>
      <c r="G75" s="6">
        <v>8</v>
      </c>
      <c r="H75" s="11">
        <f t="shared" si="15"/>
        <v>1.3306719893546241E-3</v>
      </c>
      <c r="I75" s="6">
        <v>15</v>
      </c>
      <c r="J75" s="66">
        <f t="shared" si="16"/>
        <v>2.6306559102069449E-3</v>
      </c>
      <c r="K75" s="17">
        <f t="shared" si="17"/>
        <v>4041.2745547172103</v>
      </c>
      <c r="L75" s="17">
        <f t="shared" si="18"/>
        <v>2743.7741143458434</v>
      </c>
      <c r="M75" s="17">
        <f t="shared" si="19"/>
        <v>1387.8908848968729</v>
      </c>
      <c r="N75" s="2"/>
    </row>
    <row r="76" spans="1:14" s="3" customFormat="1" ht="11.25" customHeight="1">
      <c r="A76" s="8">
        <v>74</v>
      </c>
      <c r="B76" s="12" t="s">
        <v>73</v>
      </c>
      <c r="C76" s="10">
        <v>12906</v>
      </c>
      <c r="D76" s="11">
        <f t="shared" si="20"/>
        <v>1.0176315347501536E-2</v>
      </c>
      <c r="E76" s="6">
        <v>89</v>
      </c>
      <c r="F76" s="11">
        <f t="shared" si="14"/>
        <v>1.4464488867219242E-2</v>
      </c>
      <c r="G76" s="6">
        <v>50</v>
      </c>
      <c r="H76" s="11">
        <f t="shared" si="15"/>
        <v>8.3166999334664E-3</v>
      </c>
      <c r="I76" s="6">
        <v>40</v>
      </c>
      <c r="J76" s="66">
        <f t="shared" si="16"/>
        <v>7.0150824272185199E-3</v>
      </c>
      <c r="K76" s="17">
        <f t="shared" si="17"/>
        <v>10613.896907444103</v>
      </c>
      <c r="L76" s="17">
        <f t="shared" si="18"/>
        <v>7316.730971588916</v>
      </c>
      <c r="M76" s="17">
        <f t="shared" si="19"/>
        <v>8674.3180306054546</v>
      </c>
      <c r="N76" s="2"/>
    </row>
    <row r="77" spans="1:14" s="3" customFormat="1" ht="11.25" customHeight="1">
      <c r="A77" s="8">
        <v>75</v>
      </c>
      <c r="B77" s="12" t="s">
        <v>74</v>
      </c>
      <c r="C77" s="10">
        <v>7587</v>
      </c>
      <c r="D77" s="11">
        <f t="shared" si="20"/>
        <v>5.9823109051211952E-3</v>
      </c>
      <c r="E77" s="6">
        <v>19</v>
      </c>
      <c r="F77" s="11">
        <f t="shared" si="14"/>
        <v>3.0879245896310741E-3</v>
      </c>
      <c r="G77" s="6">
        <v>26</v>
      </c>
      <c r="H77" s="11">
        <f t="shared" si="15"/>
        <v>4.3246839654025281E-3</v>
      </c>
      <c r="I77" s="6">
        <v>77</v>
      </c>
      <c r="J77" s="66">
        <f t="shared" si="16"/>
        <v>1.350403367239565E-2</v>
      </c>
      <c r="K77" s="17">
        <f t="shared" si="17"/>
        <v>6239.5502740414067</v>
      </c>
      <c r="L77" s="17">
        <f t="shared" si="18"/>
        <v>14084.707120308663</v>
      </c>
      <c r="M77" s="17">
        <f t="shared" si="19"/>
        <v>4510.6453759148371</v>
      </c>
      <c r="N77" s="2"/>
    </row>
    <row r="78" spans="1:14" s="3" customFormat="1" ht="11.25" customHeight="1">
      <c r="A78" s="8">
        <v>76</v>
      </c>
      <c r="B78" s="12" t="s">
        <v>75</v>
      </c>
      <c r="C78" s="10">
        <v>6727</v>
      </c>
      <c r="D78" s="11">
        <f t="shared" si="20"/>
        <v>5.3042052799196363E-3</v>
      </c>
      <c r="E78" s="6">
        <v>27</v>
      </c>
      <c r="F78" s="11">
        <f t="shared" si="14"/>
        <v>4.3881033642125793E-3</v>
      </c>
      <c r="G78" s="6">
        <v>29</v>
      </c>
      <c r="H78" s="11">
        <f t="shared" si="15"/>
        <v>4.8236859614105123E-3</v>
      </c>
      <c r="I78" s="67">
        <v>67</v>
      </c>
      <c r="J78" s="66">
        <f t="shared" si="16"/>
        <v>1.1750263065591021E-2</v>
      </c>
      <c r="K78" s="17" t="b">
        <f>N17=D78*$N$2</f>
        <v>0</v>
      </c>
      <c r="L78" s="17">
        <f t="shared" si="18"/>
        <v>12255.524377411435</v>
      </c>
      <c r="M78" s="17">
        <f t="shared" si="19"/>
        <v>5031.1044577511639</v>
      </c>
      <c r="N78" s="2"/>
    </row>
    <row r="79" spans="1:14" s="3" customFormat="1" ht="11.25" customHeight="1">
      <c r="A79" s="8">
        <v>77</v>
      </c>
      <c r="B79" s="12" t="s">
        <v>76</v>
      </c>
      <c r="C79" s="10">
        <v>6208</v>
      </c>
      <c r="D79" s="11">
        <f t="shared" si="20"/>
        <v>4.8949764200596256E-3</v>
      </c>
      <c r="E79" s="6">
        <v>26</v>
      </c>
      <c r="F79" s="11">
        <f t="shared" si="14"/>
        <v>4.2255810173898907E-3</v>
      </c>
      <c r="G79" s="6">
        <v>12</v>
      </c>
      <c r="H79" s="11">
        <f t="shared" si="15"/>
        <v>1.996007984031936E-3</v>
      </c>
      <c r="I79" s="6">
        <v>32</v>
      </c>
      <c r="J79" s="66">
        <f t="shared" si="16"/>
        <v>5.6120659417748155E-3</v>
      </c>
      <c r="K79" s="17">
        <f t="shared" ref="K79:K104" si="21">D79*$N$2</f>
        <v>5105.4604061221899</v>
      </c>
      <c r="L79" s="17">
        <f t="shared" si="18"/>
        <v>5853.3847772711324</v>
      </c>
      <c r="M79" s="17">
        <f t="shared" si="19"/>
        <v>2081.8363273453092</v>
      </c>
      <c r="N79" s="2"/>
    </row>
    <row r="80" spans="1:14" s="3" customFormat="1" ht="11.25" customHeight="1">
      <c r="A80" s="8">
        <v>78</v>
      </c>
      <c r="B80" s="12" t="s">
        <v>77</v>
      </c>
      <c r="C80" s="10">
        <v>47538</v>
      </c>
      <c r="D80" s="11">
        <f t="shared" si="20"/>
        <v>3.748347117538571E-2</v>
      </c>
      <c r="E80" s="6">
        <v>150</v>
      </c>
      <c r="F80" s="11">
        <f t="shared" si="14"/>
        <v>2.4378352023403219E-2</v>
      </c>
      <c r="G80" s="6">
        <v>165</v>
      </c>
      <c r="H80" s="11">
        <f t="shared" si="15"/>
        <v>2.7445109780439122E-2</v>
      </c>
      <c r="I80" s="6">
        <v>145</v>
      </c>
      <c r="J80" s="66">
        <f t="shared" si="16"/>
        <v>2.5429673798667136E-2</v>
      </c>
      <c r="K80" s="17">
        <f t="shared" si="21"/>
        <v>39095.260435927295</v>
      </c>
      <c r="L80" s="17">
        <f t="shared" si="18"/>
        <v>26523.149772009823</v>
      </c>
      <c r="M80" s="17">
        <f t="shared" si="19"/>
        <v>28625.249500998005</v>
      </c>
    </row>
    <row r="81" spans="1:14" s="3" customFormat="1" ht="11.25" customHeight="1">
      <c r="A81" s="8">
        <v>79</v>
      </c>
      <c r="B81" s="12" t="s">
        <v>78</v>
      </c>
      <c r="C81" s="10">
        <v>4359</v>
      </c>
      <c r="D81" s="11">
        <f t="shared" si="20"/>
        <v>3.4370493258762741E-3</v>
      </c>
      <c r="E81" s="6">
        <v>24</v>
      </c>
      <c r="F81" s="11">
        <f t="shared" si="14"/>
        <v>3.9005363237445147E-3</v>
      </c>
      <c r="G81" s="6">
        <v>9</v>
      </c>
      <c r="H81" s="11">
        <f t="shared" si="15"/>
        <v>1.4970059880239522E-3</v>
      </c>
      <c r="I81" s="6">
        <v>16</v>
      </c>
      <c r="J81" s="66">
        <f t="shared" si="16"/>
        <v>2.8060329708874078E-3</v>
      </c>
      <c r="K81" s="17">
        <f t="shared" si="21"/>
        <v>3584.8424468889539</v>
      </c>
      <c r="L81" s="17">
        <f t="shared" si="18"/>
        <v>2926.6923886355662</v>
      </c>
      <c r="M81" s="17">
        <f t="shared" si="19"/>
        <v>1561.3772455089822</v>
      </c>
      <c r="N81" s="2"/>
    </row>
    <row r="82" spans="1:14" s="3" customFormat="1" ht="11.25" customHeight="1">
      <c r="A82" s="8">
        <v>80</v>
      </c>
      <c r="B82" s="12" t="s">
        <v>79</v>
      </c>
      <c r="C82" s="10">
        <v>3442</v>
      </c>
      <c r="D82" s="11">
        <f t="shared" si="20"/>
        <v>2.713999490632286E-3</v>
      </c>
      <c r="E82" s="6">
        <v>12</v>
      </c>
      <c r="F82" s="11">
        <f t="shared" si="14"/>
        <v>1.9502681618722574E-3</v>
      </c>
      <c r="G82" s="6">
        <v>17</v>
      </c>
      <c r="H82" s="11">
        <f t="shared" si="15"/>
        <v>2.8276779773785763E-3</v>
      </c>
      <c r="I82" s="6">
        <v>7</v>
      </c>
      <c r="J82" s="66">
        <f t="shared" si="16"/>
        <v>1.2276394247632411E-3</v>
      </c>
      <c r="K82" s="17">
        <f t="shared" si="21"/>
        <v>2830.7014687294745</v>
      </c>
      <c r="L82" s="17">
        <f t="shared" si="18"/>
        <v>1280.4279200280605</v>
      </c>
      <c r="M82" s="17">
        <f t="shared" si="19"/>
        <v>2949.2681304058551</v>
      </c>
      <c r="N82" s="2"/>
    </row>
    <row r="83" spans="1:14" s="3" customFormat="1" ht="11.25" customHeight="1">
      <c r="A83" s="8">
        <v>81</v>
      </c>
      <c r="B83" s="12" t="s">
        <v>80</v>
      </c>
      <c r="C83" s="10">
        <v>3797</v>
      </c>
      <c r="D83" s="11">
        <f t="shared" si="20"/>
        <v>2.9939151847561854E-3</v>
      </c>
      <c r="E83" s="6">
        <v>4</v>
      </c>
      <c r="F83" s="11">
        <f t="shared" si="14"/>
        <v>6.5008938729075249E-4</v>
      </c>
      <c r="G83" s="6">
        <v>17</v>
      </c>
      <c r="H83" s="11">
        <f t="shared" si="15"/>
        <v>2.8276779773785763E-3</v>
      </c>
      <c r="I83" s="6">
        <v>15</v>
      </c>
      <c r="J83" s="66">
        <f t="shared" si="16"/>
        <v>2.6306559102069449E-3</v>
      </c>
      <c r="K83" s="17">
        <f t="shared" si="21"/>
        <v>3122.6535377007012</v>
      </c>
      <c r="L83" s="17">
        <f t="shared" si="18"/>
        <v>2743.7741143458434</v>
      </c>
      <c r="M83" s="17">
        <f t="shared" si="19"/>
        <v>2949.2681304058551</v>
      </c>
      <c r="N83" s="2"/>
    </row>
    <row r="84" spans="1:14" s="3" customFormat="1" ht="11.25" customHeight="1">
      <c r="A84" s="8">
        <v>82</v>
      </c>
      <c r="B84" s="12" t="s">
        <v>81</v>
      </c>
      <c r="C84" s="10">
        <v>8519</v>
      </c>
      <c r="D84" s="11">
        <f t="shared" si="20"/>
        <v>6.7171881640605592E-3</v>
      </c>
      <c r="E84" s="6">
        <v>46</v>
      </c>
      <c r="F84" s="11">
        <f t="shared" si="14"/>
        <v>7.4760279538436539E-3</v>
      </c>
      <c r="G84" s="6">
        <v>34</v>
      </c>
      <c r="H84" s="11">
        <f t="shared" si="15"/>
        <v>5.6553559547571526E-3</v>
      </c>
      <c r="I84" s="67">
        <v>45</v>
      </c>
      <c r="J84" s="66">
        <f t="shared" si="16"/>
        <v>7.8919677306208344E-3</v>
      </c>
      <c r="K84" s="17">
        <f t="shared" si="21"/>
        <v>7006.0272551151629</v>
      </c>
      <c r="L84" s="17">
        <f t="shared" si="18"/>
        <v>8231.322343037531</v>
      </c>
      <c r="M84" s="17">
        <f t="shared" si="19"/>
        <v>5898.5362608117102</v>
      </c>
      <c r="N84" s="2"/>
    </row>
    <row r="85" spans="1:14" s="3" customFormat="1" ht="11.25" customHeight="1">
      <c r="A85" s="8">
        <v>83</v>
      </c>
      <c r="B85" s="12" t="s">
        <v>82</v>
      </c>
      <c r="C85" s="10">
        <v>5093</v>
      </c>
      <c r="D85" s="11">
        <f t="shared" si="20"/>
        <v>4.0158045920366744E-3</v>
      </c>
      <c r="E85" s="6">
        <v>49</v>
      </c>
      <c r="F85" s="11">
        <f t="shared" si="14"/>
        <v>7.9635949943117172E-3</v>
      </c>
      <c r="G85" s="6">
        <v>41</v>
      </c>
      <c r="H85" s="11">
        <f t="shared" si="15"/>
        <v>6.8196939454424482E-3</v>
      </c>
      <c r="I85" s="6">
        <v>58</v>
      </c>
      <c r="J85" s="66">
        <f t="shared" si="16"/>
        <v>1.0171869519466853E-2</v>
      </c>
      <c r="K85" s="17">
        <f t="shared" si="21"/>
        <v>4188.484189494251</v>
      </c>
      <c r="L85" s="17">
        <f t="shared" si="18"/>
        <v>10609.259908803928</v>
      </c>
      <c r="M85" s="17">
        <f t="shared" si="19"/>
        <v>7112.9407850964735</v>
      </c>
      <c r="N85" s="2"/>
    </row>
    <row r="86" spans="1:14" s="3" customFormat="1" ht="11.25" customHeight="1">
      <c r="A86" s="8">
        <v>84</v>
      </c>
      <c r="B86" s="12" t="s">
        <v>83</v>
      </c>
      <c r="C86" s="10">
        <v>51158</v>
      </c>
      <c r="D86" s="11">
        <f t="shared" si="20"/>
        <v>4.0337822760536463E-2</v>
      </c>
      <c r="E86" s="6">
        <v>192</v>
      </c>
      <c r="F86" s="11">
        <f t="shared" si="14"/>
        <v>3.1204290589956118E-2</v>
      </c>
      <c r="G86" s="6">
        <v>205</v>
      </c>
      <c r="H86" s="11">
        <f t="shared" si="15"/>
        <v>3.4098469727212241E-2</v>
      </c>
      <c r="I86" s="6">
        <v>190</v>
      </c>
      <c r="J86" s="66">
        <f t="shared" si="16"/>
        <v>3.3321641529287967E-2</v>
      </c>
      <c r="K86" s="17">
        <f t="shared" si="21"/>
        <v>42072.34913923953</v>
      </c>
      <c r="L86" s="17">
        <f t="shared" si="18"/>
        <v>34754.472115047349</v>
      </c>
      <c r="M86" s="17">
        <f t="shared" si="19"/>
        <v>35564.703925482369</v>
      </c>
      <c r="N86" s="2"/>
    </row>
    <row r="87" spans="1:14" s="3" customFormat="1" ht="14.5" customHeight="1">
      <c r="A87" s="8">
        <v>85</v>
      </c>
      <c r="B87" s="12" t="s">
        <v>84</v>
      </c>
      <c r="C87" s="10">
        <v>26436</v>
      </c>
      <c r="D87" s="11">
        <f t="shared" si="20"/>
        <v>2.0844651520730714E-2</v>
      </c>
      <c r="E87" s="6">
        <v>56</v>
      </c>
      <c r="F87" s="11">
        <f t="shared" si="14"/>
        <v>9.1012514220705342E-3</v>
      </c>
      <c r="G87" s="6">
        <v>140</v>
      </c>
      <c r="H87" s="11">
        <f t="shared" si="15"/>
        <v>2.3286759813705923E-2</v>
      </c>
      <c r="I87" s="6">
        <v>105</v>
      </c>
      <c r="J87" s="66">
        <f t="shared" si="16"/>
        <v>1.8414591371448616E-2</v>
      </c>
      <c r="K87" s="17">
        <f t="shared" si="21"/>
        <v>21740.971536122135</v>
      </c>
      <c r="L87" s="17">
        <f t="shared" si="18"/>
        <v>19206.418800420906</v>
      </c>
      <c r="M87" s="17">
        <f t="shared" si="19"/>
        <v>24288.090485695277</v>
      </c>
      <c r="N87" s="2"/>
    </row>
    <row r="88" spans="1:14" s="3" customFormat="1" ht="14.5" customHeight="1">
      <c r="A88" s="8">
        <v>86</v>
      </c>
      <c r="B88" s="12" t="s">
        <v>85</v>
      </c>
      <c r="C88" s="10">
        <v>17917</v>
      </c>
      <c r="D88" s="11">
        <f t="shared" si="20"/>
        <v>1.4127463356670155E-2</v>
      </c>
      <c r="E88" s="6">
        <v>98</v>
      </c>
      <c r="F88" s="11">
        <f t="shared" si="14"/>
        <v>1.5927189988623434E-2</v>
      </c>
      <c r="G88" s="6">
        <v>78</v>
      </c>
      <c r="H88" s="11">
        <f t="shared" si="15"/>
        <v>1.2974051896207584E-2</v>
      </c>
      <c r="I88" s="6">
        <v>20</v>
      </c>
      <c r="J88" s="66">
        <f t="shared" si="16"/>
        <v>3.5075412136092599E-3</v>
      </c>
      <c r="K88" s="17">
        <f t="shared" si="21"/>
        <v>14734.944281006972</v>
      </c>
      <c r="L88" s="17">
        <f t="shared" si="18"/>
        <v>3658.365485794458</v>
      </c>
      <c r="M88" s="17">
        <f t="shared" si="19"/>
        <v>13531.93612774451</v>
      </c>
      <c r="N88" s="2"/>
    </row>
    <row r="89" spans="1:14" s="3" customFormat="1" ht="14.5" customHeight="1">
      <c r="A89" s="8">
        <v>87</v>
      </c>
      <c r="B89" s="12" t="s">
        <v>86</v>
      </c>
      <c r="C89" s="10">
        <v>7810</v>
      </c>
      <c r="D89" s="11">
        <f t="shared" si="20"/>
        <v>6.1581452707257858E-3</v>
      </c>
      <c r="E89" s="6">
        <v>14</v>
      </c>
      <c r="F89" s="11">
        <f t="shared" si="14"/>
        <v>2.2753128555176336E-3</v>
      </c>
      <c r="G89" s="6">
        <v>21</v>
      </c>
      <c r="H89" s="11">
        <f t="shared" si="15"/>
        <v>3.4930139720558881E-3</v>
      </c>
      <c r="I89" s="6">
        <v>30</v>
      </c>
      <c r="J89" s="66">
        <f t="shared" si="16"/>
        <v>5.2613118204138899E-3</v>
      </c>
      <c r="K89" s="17">
        <f t="shared" si="21"/>
        <v>6422.9455173669949</v>
      </c>
      <c r="L89" s="17">
        <f t="shared" si="18"/>
        <v>5487.5482286916867</v>
      </c>
      <c r="M89" s="17">
        <f t="shared" si="19"/>
        <v>3643.2135728542912</v>
      </c>
      <c r="N89" s="2"/>
    </row>
    <row r="90" spans="1:14" s="3" customFormat="1" ht="14.5" customHeight="1">
      <c r="A90" s="8">
        <v>88</v>
      </c>
      <c r="B90" s="12" t="s">
        <v>87</v>
      </c>
      <c r="C90" s="10">
        <v>10346</v>
      </c>
      <c r="D90" s="11">
        <f t="shared" si="20"/>
        <v>8.1577683701573606E-3</v>
      </c>
      <c r="E90" s="6">
        <v>42</v>
      </c>
      <c r="F90" s="11">
        <f t="shared" si="14"/>
        <v>6.8259385665529011E-3</v>
      </c>
      <c r="G90" s="6">
        <v>23</v>
      </c>
      <c r="H90" s="11">
        <f t="shared" si="15"/>
        <v>3.8256819693945443E-3</v>
      </c>
      <c r="I90" s="6">
        <v>20</v>
      </c>
      <c r="J90" s="66">
        <f t="shared" si="16"/>
        <v>3.5075412136092599E-3</v>
      </c>
      <c r="K90" s="17">
        <f t="shared" si="21"/>
        <v>8508.5524100741277</v>
      </c>
      <c r="L90" s="17">
        <f t="shared" si="18"/>
        <v>3658.365485794458</v>
      </c>
      <c r="M90" s="17">
        <f t="shared" si="19"/>
        <v>3990.1862940785095</v>
      </c>
      <c r="N90" s="2"/>
    </row>
    <row r="91" spans="1:14" s="3" customFormat="1" ht="14.5" customHeight="1">
      <c r="A91" s="8">
        <v>89</v>
      </c>
      <c r="B91" s="12" t="s">
        <v>88</v>
      </c>
      <c r="C91" s="10">
        <v>10581</v>
      </c>
      <c r="D91" s="11">
        <f t="shared" si="20"/>
        <v>8.3430646747182508E-3</v>
      </c>
      <c r="E91" s="6">
        <v>53</v>
      </c>
      <c r="F91" s="11">
        <f t="shared" si="14"/>
        <v>8.61368438160247E-3</v>
      </c>
      <c r="G91" s="6">
        <v>18</v>
      </c>
      <c r="H91" s="11">
        <f t="shared" si="15"/>
        <v>2.9940119760479044E-3</v>
      </c>
      <c r="I91" s="67">
        <v>27</v>
      </c>
      <c r="J91" s="66">
        <f t="shared" si="16"/>
        <v>4.735180638372501E-3</v>
      </c>
      <c r="K91" s="17">
        <f t="shared" si="21"/>
        <v>8701.8164557311356</v>
      </c>
      <c r="L91" s="17">
        <f t="shared" si="18"/>
        <v>4938.7934058225183</v>
      </c>
      <c r="M91" s="17">
        <f t="shared" si="19"/>
        <v>3122.7544910179645</v>
      </c>
      <c r="N91" s="2"/>
    </row>
    <row r="92" spans="1:14" s="3" customFormat="1" ht="14.5" customHeight="1">
      <c r="A92" s="8">
        <v>90</v>
      </c>
      <c r="B92" s="12" t="s">
        <v>89</v>
      </c>
      <c r="C92" s="10">
        <v>4782</v>
      </c>
      <c r="D92" s="11">
        <f t="shared" si="20"/>
        <v>3.770582674085878E-3</v>
      </c>
      <c r="E92" s="6">
        <v>38</v>
      </c>
      <c r="F92" s="11">
        <f t="shared" si="14"/>
        <v>6.1758491792621483E-3</v>
      </c>
      <c r="G92" s="6">
        <v>31</v>
      </c>
      <c r="H92" s="11">
        <f t="shared" si="15"/>
        <v>5.1563539587491684E-3</v>
      </c>
      <c r="I92" s="6">
        <v>30</v>
      </c>
      <c r="J92" s="66">
        <f t="shared" si="16"/>
        <v>5.2613118204138899E-3</v>
      </c>
      <c r="K92" s="17">
        <f t="shared" si="21"/>
        <v>3932.7177290715708</v>
      </c>
      <c r="L92" s="17">
        <f t="shared" si="18"/>
        <v>5487.5482286916867</v>
      </c>
      <c r="M92" s="17">
        <f t="shared" si="19"/>
        <v>5378.0771789753826</v>
      </c>
      <c r="N92" s="2"/>
    </row>
    <row r="93" spans="1:14" s="3" customFormat="1" ht="14.5" customHeight="1">
      <c r="A93" s="8">
        <v>91</v>
      </c>
      <c r="B93" s="12" t="s">
        <v>90</v>
      </c>
      <c r="C93" s="10">
        <v>5442</v>
      </c>
      <c r="D93" s="11">
        <f t="shared" si="20"/>
        <v>4.2909893166824236E-3</v>
      </c>
      <c r="E93" s="6">
        <v>19</v>
      </c>
      <c r="F93" s="11">
        <f t="shared" si="14"/>
        <v>3.0879245896310741E-3</v>
      </c>
      <c r="G93" s="6">
        <v>15</v>
      </c>
      <c r="H93" s="11">
        <f t="shared" si="15"/>
        <v>2.4950099800399202E-3</v>
      </c>
      <c r="I93" s="6">
        <v>27</v>
      </c>
      <c r="J93" s="66">
        <f t="shared" si="16"/>
        <v>4.735180638372501E-3</v>
      </c>
      <c r="K93" s="17">
        <f t="shared" si="21"/>
        <v>4475.5018572997678</v>
      </c>
      <c r="L93" s="17">
        <f t="shared" si="18"/>
        <v>4938.7934058225183</v>
      </c>
      <c r="M93" s="17">
        <f t="shared" si="19"/>
        <v>2602.2954091816368</v>
      </c>
      <c r="N93" s="2"/>
    </row>
    <row r="94" spans="1:14" s="3" customFormat="1" ht="14.5" customHeight="1">
      <c r="A94" s="8">
        <v>92</v>
      </c>
      <c r="B94" s="12" t="s">
        <v>91</v>
      </c>
      <c r="C94" s="10">
        <v>3788</v>
      </c>
      <c r="D94" s="11">
        <f t="shared" si="20"/>
        <v>2.9868187305389601E-3</v>
      </c>
      <c r="E94" s="6">
        <v>16</v>
      </c>
      <c r="F94" s="11">
        <f t="shared" si="14"/>
        <v>2.60035754916301E-3</v>
      </c>
      <c r="G94" s="6">
        <v>8</v>
      </c>
      <c r="H94" s="11">
        <f t="shared" si="15"/>
        <v>1.3306719893546241E-3</v>
      </c>
      <c r="I94" s="6">
        <v>18</v>
      </c>
      <c r="J94" s="66">
        <f t="shared" si="16"/>
        <v>3.1567870922483338E-3</v>
      </c>
      <c r="K94" s="17">
        <f t="shared" si="21"/>
        <v>3115.2519359521352</v>
      </c>
      <c r="L94" s="17">
        <f t="shared" si="18"/>
        <v>3292.5289372150123</v>
      </c>
      <c r="M94" s="17">
        <f t="shared" si="19"/>
        <v>1387.8908848968729</v>
      </c>
      <c r="N94" s="2"/>
    </row>
    <row r="95" spans="1:14" s="3" customFormat="1" ht="14.5" customHeight="1">
      <c r="A95" s="8">
        <v>93</v>
      </c>
      <c r="B95" s="12" t="s">
        <v>92</v>
      </c>
      <c r="C95" s="14">
        <v>7095</v>
      </c>
      <c r="D95" s="11">
        <f t="shared" si="20"/>
        <v>5.5943714079128622E-3</v>
      </c>
      <c r="E95" s="6">
        <v>15</v>
      </c>
      <c r="F95" s="11">
        <f t="shared" si="14"/>
        <v>2.4378352023403218E-3</v>
      </c>
      <c r="G95" s="6">
        <v>20</v>
      </c>
      <c r="H95" s="11">
        <f t="shared" si="15"/>
        <v>3.3266799733865601E-3</v>
      </c>
      <c r="I95" s="6">
        <v>22</v>
      </c>
      <c r="J95" s="66">
        <f t="shared" si="16"/>
        <v>3.858295334970186E-3</v>
      </c>
      <c r="K95" s="17">
        <f t="shared" si="21"/>
        <v>5834.9293784531155</v>
      </c>
      <c r="L95" s="17">
        <f t="shared" si="18"/>
        <v>4024.2020343739041</v>
      </c>
      <c r="M95" s="17">
        <f t="shared" si="19"/>
        <v>3469.7272122421823</v>
      </c>
      <c r="N95" s="2"/>
    </row>
    <row r="96" spans="1:14" s="3" customFormat="1" ht="14.5" customHeight="1">
      <c r="A96" s="8">
        <v>94</v>
      </c>
      <c r="B96" s="12" t="s">
        <v>93</v>
      </c>
      <c r="C96" s="10">
        <v>7064</v>
      </c>
      <c r="D96" s="11">
        <f t="shared" si="20"/>
        <v>5.569928065609085E-3</v>
      </c>
      <c r="E96" s="6">
        <v>24</v>
      </c>
      <c r="F96" s="11">
        <f t="shared" si="14"/>
        <v>3.9005363237445147E-3</v>
      </c>
      <c r="G96" s="6">
        <v>25</v>
      </c>
      <c r="H96" s="11">
        <f t="shared" si="15"/>
        <v>4.1583499667332E-3</v>
      </c>
      <c r="I96" s="6">
        <v>32</v>
      </c>
      <c r="J96" s="66">
        <f t="shared" si="16"/>
        <v>5.6120659417748155E-3</v>
      </c>
      <c r="K96" s="17">
        <f t="shared" si="21"/>
        <v>5809.4349724302756</v>
      </c>
      <c r="L96" s="17">
        <f t="shared" si="18"/>
        <v>5853.3847772711324</v>
      </c>
      <c r="M96" s="17">
        <f t="shared" si="19"/>
        <v>4337.1590153027273</v>
      </c>
      <c r="N96" s="2"/>
    </row>
    <row r="97" spans="1:14" s="4" customFormat="1" ht="14.5" customHeight="1">
      <c r="A97" s="8">
        <v>95</v>
      </c>
      <c r="B97" s="12" t="s">
        <v>94</v>
      </c>
      <c r="C97" s="10">
        <v>3800</v>
      </c>
      <c r="D97" s="11">
        <f t="shared" si="20"/>
        <v>2.9962806694952609E-3</v>
      </c>
      <c r="E97" s="6">
        <v>13</v>
      </c>
      <c r="F97" s="11">
        <f t="shared" si="14"/>
        <v>2.1127905086949453E-3</v>
      </c>
      <c r="G97" s="6">
        <v>9</v>
      </c>
      <c r="H97" s="11">
        <f t="shared" si="15"/>
        <v>1.4970059880239522E-3</v>
      </c>
      <c r="I97" s="6">
        <v>12</v>
      </c>
      <c r="J97" s="66">
        <f t="shared" si="16"/>
        <v>2.104524728165556E-3</v>
      </c>
      <c r="K97" s="17">
        <f t="shared" si="21"/>
        <v>3125.1207382835573</v>
      </c>
      <c r="L97" s="17">
        <f t="shared" si="18"/>
        <v>2195.0192914766749</v>
      </c>
      <c r="M97" s="17">
        <f t="shared" si="19"/>
        <v>1561.3772455089822</v>
      </c>
      <c r="N97" s="2"/>
    </row>
    <row r="98" spans="1:14" s="4" customFormat="1" ht="12.75" customHeight="1">
      <c r="A98" s="8">
        <v>96</v>
      </c>
      <c r="B98" s="12" t="s">
        <v>95</v>
      </c>
      <c r="C98" s="10">
        <v>5642</v>
      </c>
      <c r="D98" s="11">
        <f t="shared" si="20"/>
        <v>4.448688299287437E-3</v>
      </c>
      <c r="E98" s="6">
        <v>46</v>
      </c>
      <c r="F98" s="11">
        <f t="shared" si="14"/>
        <v>7.4760279538436539E-3</v>
      </c>
      <c r="G98" s="6">
        <v>58</v>
      </c>
      <c r="H98" s="11">
        <f t="shared" si="15"/>
        <v>9.6473719228210245E-3</v>
      </c>
      <c r="I98" s="6">
        <v>37</v>
      </c>
      <c r="J98" s="66">
        <f t="shared" si="16"/>
        <v>6.4889512451771309E-3</v>
      </c>
      <c r="K98" s="17">
        <f t="shared" si="21"/>
        <v>4639.9818961567971</v>
      </c>
      <c r="L98" s="17">
        <f t="shared" si="18"/>
        <v>6767.9761487197475</v>
      </c>
      <c r="M98" s="17">
        <f t="shared" si="19"/>
        <v>10062.208915502328</v>
      </c>
      <c r="N98" s="2"/>
    </row>
    <row r="99" spans="1:14" s="3" customFormat="1" ht="12.75" customHeight="1">
      <c r="A99" s="8">
        <v>97</v>
      </c>
      <c r="B99" s="12" t="s">
        <v>96</v>
      </c>
      <c r="C99" s="10">
        <v>20008</v>
      </c>
      <c r="D99" s="11">
        <f t="shared" si="20"/>
        <v>1.5776206219805574E-2</v>
      </c>
      <c r="E99" s="6">
        <v>197</v>
      </c>
      <c r="F99" s="11">
        <f t="shared" ref="F99:F104" si="22">E99/$E$1</f>
        <v>3.2016902324069563E-2</v>
      </c>
      <c r="G99" s="6">
        <v>99</v>
      </c>
      <c r="H99" s="11">
        <f t="shared" ref="H99:H104" si="23">G99/$G$1</f>
        <v>1.6467065868263474E-2</v>
      </c>
      <c r="I99" s="6">
        <v>100</v>
      </c>
      <c r="J99" s="66">
        <f t="shared" ref="J99:J104" si="24">I99/$I$1</f>
        <v>1.7537706068046298E-2</v>
      </c>
      <c r="K99" s="17">
        <f t="shared" si="21"/>
        <v>16454.583087257215</v>
      </c>
      <c r="L99" s="17">
        <f t="shared" ref="L99:L104" si="25">J99*$N$2</f>
        <v>18291.82742897229</v>
      </c>
      <c r="M99" s="17">
        <f t="shared" ref="M99:M104" si="26">H99*$N$2</f>
        <v>17175.149700598802</v>
      </c>
      <c r="N99" s="2"/>
    </row>
    <row r="100" spans="1:14" s="3" customFormat="1" ht="12.75" customHeight="1">
      <c r="A100" s="8">
        <v>98</v>
      </c>
      <c r="B100" s="12" t="s">
        <v>97</v>
      </c>
      <c r="C100" s="10">
        <v>7298</v>
      </c>
      <c r="D100" s="11">
        <f t="shared" ref="D100:D104" si="27">C100/$D$2</f>
        <v>5.7544358752569507E-3</v>
      </c>
      <c r="E100" s="6">
        <v>34</v>
      </c>
      <c r="F100" s="11">
        <f t="shared" si="22"/>
        <v>5.5257597919713963E-3</v>
      </c>
      <c r="G100" s="6">
        <v>33</v>
      </c>
      <c r="H100" s="11">
        <f t="shared" si="23"/>
        <v>5.4890219560878245E-3</v>
      </c>
      <c r="I100" s="6">
        <v>28</v>
      </c>
      <c r="J100" s="66">
        <f t="shared" si="24"/>
        <v>4.9105576990529642E-3</v>
      </c>
      <c r="K100" s="17">
        <f t="shared" si="21"/>
        <v>6001.876617893</v>
      </c>
      <c r="L100" s="17">
        <f t="shared" si="25"/>
        <v>5121.711680112242</v>
      </c>
      <c r="M100" s="17">
        <f t="shared" si="26"/>
        <v>5725.0499001996013</v>
      </c>
      <c r="N100" s="2"/>
    </row>
    <row r="101" spans="1:14" s="3" customFormat="1" ht="12.75" customHeight="1">
      <c r="A101" s="8">
        <v>99</v>
      </c>
      <c r="B101" s="12" t="s">
        <v>98</v>
      </c>
      <c r="C101" s="10">
        <v>4253</v>
      </c>
      <c r="D101" s="11">
        <f t="shared" si="27"/>
        <v>3.3534688650956167E-3</v>
      </c>
      <c r="E101" s="6">
        <v>3</v>
      </c>
      <c r="F101" s="11">
        <f t="shared" si="22"/>
        <v>4.8756704046806434E-4</v>
      </c>
      <c r="G101" s="6">
        <v>3</v>
      </c>
      <c r="H101" s="11">
        <f t="shared" si="23"/>
        <v>4.9900199600798399E-4</v>
      </c>
      <c r="I101" s="6">
        <v>30</v>
      </c>
      <c r="J101" s="66">
        <f t="shared" si="24"/>
        <v>5.2613118204138899E-3</v>
      </c>
      <c r="K101" s="17">
        <f t="shared" si="21"/>
        <v>3497.6680262947284</v>
      </c>
      <c r="L101" s="17">
        <f t="shared" si="25"/>
        <v>5487.5482286916867</v>
      </c>
      <c r="M101" s="17">
        <f t="shared" si="26"/>
        <v>520.4590818363273</v>
      </c>
      <c r="N101" s="2"/>
    </row>
    <row r="102" spans="1:14" s="3" customFormat="1" ht="12.75" customHeight="1">
      <c r="A102" s="8">
        <v>100</v>
      </c>
      <c r="B102" s="12" t="s">
        <v>99</v>
      </c>
      <c r="C102" s="10">
        <v>12993</v>
      </c>
      <c r="D102" s="11">
        <f t="shared" si="27"/>
        <v>1.0244914404934717E-2</v>
      </c>
      <c r="E102" s="6">
        <v>56</v>
      </c>
      <c r="F102" s="11">
        <f t="shared" si="22"/>
        <v>9.1012514220705342E-3</v>
      </c>
      <c r="G102" s="6">
        <v>26</v>
      </c>
      <c r="H102" s="11">
        <f t="shared" si="23"/>
        <v>4.3246839654025281E-3</v>
      </c>
      <c r="I102" s="6">
        <v>28</v>
      </c>
      <c r="J102" s="66">
        <f t="shared" si="24"/>
        <v>4.9105576990529642E-3</v>
      </c>
      <c r="K102" s="17">
        <f t="shared" si="21"/>
        <v>10685.44572434691</v>
      </c>
      <c r="L102" s="17">
        <f t="shared" si="25"/>
        <v>5121.711680112242</v>
      </c>
      <c r="M102" s="17">
        <f t="shared" si="26"/>
        <v>4510.6453759148371</v>
      </c>
      <c r="N102" s="2"/>
    </row>
    <row r="103" spans="1:14" s="3" customFormat="1" ht="12.75" customHeight="1">
      <c r="A103" s="8">
        <v>101</v>
      </c>
      <c r="B103" s="12" t="s">
        <v>100</v>
      </c>
      <c r="C103" s="10">
        <v>4620</v>
      </c>
      <c r="D103" s="11">
        <f t="shared" si="27"/>
        <v>3.6428464981758169E-3</v>
      </c>
      <c r="E103" s="6">
        <v>27</v>
      </c>
      <c r="F103" s="11">
        <f t="shared" si="22"/>
        <v>4.3881033642125793E-3</v>
      </c>
      <c r="G103" s="6">
        <v>12</v>
      </c>
      <c r="H103" s="11">
        <f t="shared" si="23"/>
        <v>1.996007984031936E-3</v>
      </c>
      <c r="I103" s="6">
        <v>19</v>
      </c>
      <c r="J103" s="66">
        <f t="shared" si="24"/>
        <v>3.3321641529287971E-3</v>
      </c>
      <c r="K103" s="17">
        <f t="shared" si="21"/>
        <v>3799.4888975973772</v>
      </c>
      <c r="L103" s="17">
        <f t="shared" si="25"/>
        <v>3475.4472115047352</v>
      </c>
      <c r="M103" s="17">
        <f t="shared" si="26"/>
        <v>2081.8363273453092</v>
      </c>
      <c r="N103" s="2"/>
    </row>
    <row r="104" spans="1:14" s="3" customFormat="1" ht="12.75" customHeight="1">
      <c r="A104" s="8">
        <v>102</v>
      </c>
      <c r="B104" s="12" t="s">
        <v>101</v>
      </c>
      <c r="C104" s="10">
        <v>4649</v>
      </c>
      <c r="D104" s="11">
        <f t="shared" si="27"/>
        <v>3.6657128506535439E-3</v>
      </c>
      <c r="E104" s="6">
        <v>5</v>
      </c>
      <c r="F104" s="11">
        <f t="shared" si="22"/>
        <v>8.1261173411344059E-4</v>
      </c>
      <c r="G104" s="6">
        <v>13</v>
      </c>
      <c r="H104" s="11">
        <f t="shared" si="23"/>
        <v>2.162341982701264E-3</v>
      </c>
      <c r="I104" s="67">
        <v>3</v>
      </c>
      <c r="J104" s="66">
        <f t="shared" si="24"/>
        <v>5.2613118204138901E-4</v>
      </c>
      <c r="K104" s="17">
        <f t="shared" si="21"/>
        <v>3823.3385032316464</v>
      </c>
      <c r="L104" s="17">
        <f t="shared" si="25"/>
        <v>548.75482286916872</v>
      </c>
      <c r="M104" s="17">
        <f t="shared" si="26"/>
        <v>2255.3226879574186</v>
      </c>
      <c r="N104" s="2"/>
    </row>
    <row r="105" spans="1:14">
      <c r="I105" s="69">
        <f>SUM(I3:I104)</f>
        <v>5702</v>
      </c>
    </row>
  </sheetData>
  <conditionalFormatting sqref="C3:C104">
    <cfRule type="cellIs" dxfId="764" priority="1" operator="greaterThan">
      <formula>50000</formula>
    </cfRule>
    <cfRule type="cellIs" dxfId="763" priority="2" operator="greaterThan">
      <formula>20000</formula>
    </cfRule>
    <cfRule type="cellIs" dxfId="762" priority="3" operator="greaterThan">
      <formula>10000</formula>
    </cfRule>
    <cfRule type="cellIs" dxfId="761" priority="4" operator="greaterThan">
      <formula>5000</formula>
    </cfRule>
    <cfRule type="cellIs" dxfId="760" priority="5" operator="lessThanOrEqual">
      <formula>5000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85" zoomScaleNormal="100" workbookViewId="0">
      <selection activeCell="O66" sqref="O66"/>
    </sheetView>
  </sheetViews>
  <sheetFormatPr defaultRowHeight="14.5"/>
  <cols>
    <col min="1" max="1" width="4.81640625" style="27" customWidth="1"/>
    <col min="2" max="2" width="22.54296875" style="27" customWidth="1"/>
    <col min="3" max="6" width="22.54296875" style="27" hidden="1" customWidth="1"/>
    <col min="7" max="7" width="37.54296875" style="27" hidden="1" customWidth="1"/>
    <col min="8" max="9" width="22.54296875" style="27" hidden="1" customWidth="1"/>
    <col min="10" max="10" width="26.1796875" customWidth="1"/>
    <col min="11" max="11" width="10" customWidth="1"/>
    <col min="12" max="12" width="20.81640625" customWidth="1"/>
  </cols>
  <sheetData>
    <row r="1" spans="1:12">
      <c r="B1"/>
      <c r="C1"/>
      <c r="D1"/>
      <c r="E1"/>
      <c r="F1"/>
      <c r="G1"/>
      <c r="H1"/>
      <c r="I1"/>
    </row>
    <row r="2" spans="1:12" ht="15" thickBot="1"/>
    <row r="3" spans="1:12" ht="52">
      <c r="A3" s="108" t="s">
        <v>128</v>
      </c>
      <c r="B3" s="109" t="s">
        <v>127</v>
      </c>
      <c r="C3" s="109" t="s">
        <v>146</v>
      </c>
      <c r="D3" s="109" t="s">
        <v>157</v>
      </c>
      <c r="E3" s="109" t="s">
        <v>156</v>
      </c>
      <c r="F3" s="109" t="s">
        <v>154</v>
      </c>
      <c r="G3" s="109" t="s">
        <v>155</v>
      </c>
      <c r="H3" s="109" t="s">
        <v>145</v>
      </c>
      <c r="I3" s="109" t="s">
        <v>159</v>
      </c>
      <c r="J3" s="109" t="s">
        <v>164</v>
      </c>
      <c r="K3" s="109" t="s">
        <v>165</v>
      </c>
      <c r="L3" s="110" t="s">
        <v>161</v>
      </c>
    </row>
    <row r="4" spans="1:12" ht="15" thickBot="1">
      <c r="A4" s="111">
        <v>1</v>
      </c>
      <c r="B4" s="112">
        <v>2</v>
      </c>
      <c r="C4" s="112">
        <v>3</v>
      </c>
      <c r="D4" s="123">
        <v>4</v>
      </c>
      <c r="E4" s="123">
        <v>5</v>
      </c>
      <c r="F4" s="123">
        <v>6</v>
      </c>
      <c r="G4" s="112">
        <v>7</v>
      </c>
      <c r="H4" s="112">
        <v>8</v>
      </c>
      <c r="I4" s="112">
        <v>9</v>
      </c>
      <c r="J4" s="113">
        <v>10</v>
      </c>
      <c r="K4" s="113">
        <v>11</v>
      </c>
      <c r="L4" s="114">
        <v>12</v>
      </c>
    </row>
    <row r="5" spans="1:12">
      <c r="A5" s="98">
        <v>1</v>
      </c>
      <c r="B5" s="99" t="s">
        <v>0</v>
      </c>
      <c r="C5" s="200">
        <v>6536.6395999999995</v>
      </c>
      <c r="D5" s="124">
        <v>0</v>
      </c>
      <c r="E5" s="174">
        <v>1912</v>
      </c>
      <c r="F5" s="174">
        <v>65</v>
      </c>
      <c r="G5" s="127">
        <f>C5-D5+E5+F5</f>
        <v>8513.6395999999986</v>
      </c>
      <c r="H5" s="160">
        <f>G5/$G$108*100</f>
        <v>34.886001686188152</v>
      </c>
      <c r="I5" s="100">
        <v>8</v>
      </c>
      <c r="J5" s="76" t="s">
        <v>152</v>
      </c>
      <c r="K5" s="115">
        <v>3</v>
      </c>
      <c r="L5" s="122">
        <f>SUM(I5,K5)</f>
        <v>11</v>
      </c>
    </row>
    <row r="6" spans="1:12">
      <c r="A6" s="93">
        <v>2</v>
      </c>
      <c r="B6" s="72" t="s">
        <v>1</v>
      </c>
      <c r="C6" s="200">
        <v>4790.5603799999999</v>
      </c>
      <c r="D6" s="124">
        <v>0</v>
      </c>
      <c r="E6" s="174">
        <v>2034.7</v>
      </c>
      <c r="F6" s="125">
        <v>0</v>
      </c>
      <c r="G6" s="128">
        <f t="shared" ref="G6:G69" si="0">C6-D6+E6+F6</f>
        <v>6825.2603799999997</v>
      </c>
      <c r="H6" s="128">
        <f>G6/$G$108*100</f>
        <v>27.9675974450872</v>
      </c>
      <c r="I6" s="91">
        <v>8</v>
      </c>
      <c r="J6" s="105" t="s">
        <v>153</v>
      </c>
      <c r="K6" s="97">
        <v>1</v>
      </c>
      <c r="L6" s="122">
        <f t="shared" ref="L6:L69" si="1">SUM(I6,K6)</f>
        <v>9</v>
      </c>
    </row>
    <row r="7" spans="1:12">
      <c r="A7" s="93">
        <v>3</v>
      </c>
      <c r="B7" s="72" t="s">
        <v>2</v>
      </c>
      <c r="C7" s="200">
        <v>2738.3539900000001</v>
      </c>
      <c r="D7" s="124">
        <v>0</v>
      </c>
      <c r="E7" s="174">
        <v>3739</v>
      </c>
      <c r="F7" s="174">
        <v>156.6</v>
      </c>
      <c r="G7" s="128">
        <f t="shared" si="0"/>
        <v>6633.95399</v>
      </c>
      <c r="H7" s="128">
        <f>G7/$G$108*100</f>
        <v>27.1836888751122</v>
      </c>
      <c r="I7" s="91">
        <v>8</v>
      </c>
      <c r="J7" s="105" t="s">
        <v>151</v>
      </c>
      <c r="K7" s="97">
        <v>0</v>
      </c>
      <c r="L7" s="122">
        <f t="shared" si="1"/>
        <v>8</v>
      </c>
    </row>
    <row r="8" spans="1:12">
      <c r="A8" s="93">
        <v>4</v>
      </c>
      <c r="B8" s="72" t="s">
        <v>3</v>
      </c>
      <c r="C8" s="200">
        <v>7121.4715300000007</v>
      </c>
      <c r="D8" s="124">
        <v>0</v>
      </c>
      <c r="E8" s="174">
        <v>7682</v>
      </c>
      <c r="F8" s="174">
        <v>438.2</v>
      </c>
      <c r="G8" s="128">
        <f t="shared" si="0"/>
        <v>15241.671530000001</v>
      </c>
      <c r="H8" s="161">
        <f>G8/$G$108*100</f>
        <v>62.455189986654602</v>
      </c>
      <c r="I8" s="91">
        <v>4</v>
      </c>
      <c r="J8" s="76" t="s">
        <v>150</v>
      </c>
      <c r="K8" s="97">
        <v>3</v>
      </c>
      <c r="L8" s="122">
        <f t="shared" si="1"/>
        <v>7</v>
      </c>
    </row>
    <row r="9" spans="1:12">
      <c r="A9" s="93">
        <v>5</v>
      </c>
      <c r="B9" s="72" t="s">
        <v>4</v>
      </c>
      <c r="C9" s="200">
        <v>7167.6366699999999</v>
      </c>
      <c r="D9" s="124">
        <v>0</v>
      </c>
      <c r="E9" s="174">
        <v>6039.3</v>
      </c>
      <c r="F9" s="174">
        <v>137.9</v>
      </c>
      <c r="G9" s="128">
        <f t="shared" si="0"/>
        <v>13344.836669999999</v>
      </c>
      <c r="H9" s="162">
        <f t="shared" ref="H9:H72" si="2">G9/$G$108*100</f>
        <v>54.682605377320129</v>
      </c>
      <c r="I9" s="91">
        <v>6</v>
      </c>
      <c r="J9" s="105" t="s">
        <v>151</v>
      </c>
      <c r="K9" s="97">
        <v>0</v>
      </c>
      <c r="L9" s="122">
        <f t="shared" si="1"/>
        <v>6</v>
      </c>
    </row>
    <row r="10" spans="1:12">
      <c r="A10" s="93">
        <v>6</v>
      </c>
      <c r="B10" s="72" t="s">
        <v>5</v>
      </c>
      <c r="C10" s="200">
        <v>17477.192940000001</v>
      </c>
      <c r="D10" s="124">
        <v>0</v>
      </c>
      <c r="E10" s="174">
        <v>5575.9</v>
      </c>
      <c r="F10" s="125">
        <v>0</v>
      </c>
      <c r="G10" s="128">
        <f t="shared" si="0"/>
        <v>23053.092940000002</v>
      </c>
      <c r="H10" s="164">
        <f t="shared" si="2"/>
        <v>94.463740181894991</v>
      </c>
      <c r="I10" s="91">
        <v>2</v>
      </c>
      <c r="J10" s="105" t="s">
        <v>153</v>
      </c>
      <c r="K10" s="97">
        <v>1</v>
      </c>
      <c r="L10" s="122">
        <f t="shared" si="1"/>
        <v>3</v>
      </c>
    </row>
    <row r="11" spans="1:12">
      <c r="A11" s="93">
        <v>7</v>
      </c>
      <c r="B11" s="72" t="s">
        <v>6</v>
      </c>
      <c r="C11" s="200">
        <v>11258.024730000001</v>
      </c>
      <c r="D11" s="124">
        <v>0</v>
      </c>
      <c r="E11" s="174">
        <v>7914.6</v>
      </c>
      <c r="F11" s="174">
        <v>154.5</v>
      </c>
      <c r="G11" s="128">
        <f t="shared" si="0"/>
        <v>19327.124730000003</v>
      </c>
      <c r="H11" s="161">
        <f t="shared" si="2"/>
        <v>79.195988742575977</v>
      </c>
      <c r="I11" s="91">
        <v>4</v>
      </c>
      <c r="J11" s="76" t="s">
        <v>150</v>
      </c>
      <c r="K11" s="97">
        <v>3</v>
      </c>
      <c r="L11" s="122">
        <f t="shared" si="1"/>
        <v>7</v>
      </c>
    </row>
    <row r="12" spans="1:12">
      <c r="A12" s="93">
        <v>8</v>
      </c>
      <c r="B12" s="72" t="s">
        <v>7</v>
      </c>
      <c r="C12" s="200">
        <v>11120.930249999999</v>
      </c>
      <c r="D12" s="124">
        <v>0</v>
      </c>
      <c r="E12" s="174">
        <v>4528.6000000000004</v>
      </c>
      <c r="F12" s="174">
        <v>286.3</v>
      </c>
      <c r="G12" s="128">
        <f t="shared" si="0"/>
        <v>15935.830249999999</v>
      </c>
      <c r="H12" s="161">
        <f t="shared" si="2"/>
        <v>65.299616508585615</v>
      </c>
      <c r="I12" s="91">
        <v>4</v>
      </c>
      <c r="J12" s="105" t="s">
        <v>151</v>
      </c>
      <c r="K12" s="97">
        <v>0</v>
      </c>
      <c r="L12" s="122">
        <f t="shared" si="1"/>
        <v>4</v>
      </c>
    </row>
    <row r="13" spans="1:12">
      <c r="A13" s="93">
        <v>9</v>
      </c>
      <c r="B13" s="72" t="s">
        <v>8</v>
      </c>
      <c r="C13" s="200">
        <v>9486.4454399999995</v>
      </c>
      <c r="D13" s="124">
        <v>0</v>
      </c>
      <c r="E13" s="174">
        <v>6594.1</v>
      </c>
      <c r="F13" s="174">
        <v>185.8</v>
      </c>
      <c r="G13" s="128">
        <f t="shared" si="0"/>
        <v>16266.345439999999</v>
      </c>
      <c r="H13" s="161">
        <f t="shared" si="2"/>
        <v>66.653955430290821</v>
      </c>
      <c r="I13" s="91">
        <v>4</v>
      </c>
      <c r="J13" s="105" t="s">
        <v>151</v>
      </c>
      <c r="K13" s="97">
        <v>0</v>
      </c>
      <c r="L13" s="122">
        <f t="shared" si="1"/>
        <v>4</v>
      </c>
    </row>
    <row r="14" spans="1:12">
      <c r="A14" s="93">
        <v>10</v>
      </c>
      <c r="B14" s="72" t="s">
        <v>9</v>
      </c>
      <c r="C14" s="200">
        <v>56042.998359999998</v>
      </c>
      <c r="D14" s="124">
        <v>0</v>
      </c>
      <c r="E14" s="170">
        <v>3119.9</v>
      </c>
      <c r="F14" s="170">
        <v>367.8</v>
      </c>
      <c r="G14" s="128">
        <f t="shared" si="0"/>
        <v>59530.698360000002</v>
      </c>
      <c r="H14" s="163">
        <f t="shared" si="2"/>
        <v>243.93657013234608</v>
      </c>
      <c r="I14" s="91">
        <v>0</v>
      </c>
      <c r="J14" s="105" t="s">
        <v>153</v>
      </c>
      <c r="K14" s="97">
        <v>1</v>
      </c>
      <c r="L14" s="122">
        <f t="shared" si="1"/>
        <v>1</v>
      </c>
    </row>
    <row r="15" spans="1:12">
      <c r="A15" s="93">
        <v>11</v>
      </c>
      <c r="B15" s="72" t="s">
        <v>10</v>
      </c>
      <c r="C15" s="200">
        <v>31502.471000000001</v>
      </c>
      <c r="D15" s="124">
        <v>0</v>
      </c>
      <c r="E15" s="174">
        <v>4471.2</v>
      </c>
      <c r="F15" s="174">
        <v>0</v>
      </c>
      <c r="G15" s="128">
        <f t="shared" si="0"/>
        <v>35973.671000000002</v>
      </c>
      <c r="H15" s="163">
        <f t="shared" si="2"/>
        <v>147.40787796142769</v>
      </c>
      <c r="I15" s="91">
        <v>0</v>
      </c>
      <c r="J15" s="76" t="s">
        <v>150</v>
      </c>
      <c r="K15" s="97">
        <v>3</v>
      </c>
      <c r="L15" s="122">
        <f t="shared" si="1"/>
        <v>3</v>
      </c>
    </row>
    <row r="16" spans="1:12">
      <c r="A16" s="93">
        <v>12</v>
      </c>
      <c r="B16" s="72" t="s">
        <v>11</v>
      </c>
      <c r="C16" s="200">
        <v>14333.504300000001</v>
      </c>
      <c r="D16" s="124">
        <v>0</v>
      </c>
      <c r="E16" s="174">
        <v>4288.5</v>
      </c>
      <c r="F16" s="174">
        <v>289.89999999999998</v>
      </c>
      <c r="G16" s="128">
        <f t="shared" si="0"/>
        <v>18911.904300000002</v>
      </c>
      <c r="H16" s="161">
        <f t="shared" si="2"/>
        <v>77.494556534766772</v>
      </c>
      <c r="I16" s="91">
        <v>4</v>
      </c>
      <c r="J16" s="76" t="s">
        <v>150</v>
      </c>
      <c r="K16" s="97">
        <v>3</v>
      </c>
      <c r="L16" s="122">
        <f t="shared" si="1"/>
        <v>7</v>
      </c>
    </row>
    <row r="17" spans="1:12">
      <c r="A17" s="93">
        <v>13</v>
      </c>
      <c r="B17" s="72" t="s">
        <v>12</v>
      </c>
      <c r="C17" s="200">
        <v>3245.39707</v>
      </c>
      <c r="D17" s="124">
        <v>0</v>
      </c>
      <c r="E17" s="174">
        <v>2795.1</v>
      </c>
      <c r="F17" s="174">
        <v>32.200000000000003</v>
      </c>
      <c r="G17" s="128">
        <f t="shared" si="0"/>
        <v>6072.6970699999993</v>
      </c>
      <c r="H17" s="130">
        <f t="shared" si="2"/>
        <v>24.883848762370665</v>
      </c>
      <c r="I17" s="91">
        <v>8</v>
      </c>
      <c r="J17" s="105" t="s">
        <v>151</v>
      </c>
      <c r="K17" s="97">
        <v>0</v>
      </c>
      <c r="L17" s="122">
        <f t="shared" si="1"/>
        <v>8</v>
      </c>
    </row>
    <row r="18" spans="1:12">
      <c r="A18" s="93">
        <v>14</v>
      </c>
      <c r="B18" s="72" t="s">
        <v>13</v>
      </c>
      <c r="C18" s="200">
        <v>6813.4510799999998</v>
      </c>
      <c r="D18" s="124">
        <v>0</v>
      </c>
      <c r="E18" s="174">
        <v>4619</v>
      </c>
      <c r="F18" s="174">
        <v>50.8</v>
      </c>
      <c r="G18" s="128">
        <f t="shared" si="0"/>
        <v>11483.251079999998</v>
      </c>
      <c r="H18" s="162">
        <f t="shared" si="2"/>
        <v>47.054460296839665</v>
      </c>
      <c r="I18" s="91">
        <v>6</v>
      </c>
      <c r="J18" s="105" t="s">
        <v>153</v>
      </c>
      <c r="K18" s="97">
        <v>1</v>
      </c>
      <c r="L18" s="122">
        <f t="shared" si="1"/>
        <v>7</v>
      </c>
    </row>
    <row r="19" spans="1:12">
      <c r="A19" s="93">
        <v>15</v>
      </c>
      <c r="B19" s="72" t="s">
        <v>14</v>
      </c>
      <c r="C19" s="200">
        <v>18879.259269999999</v>
      </c>
      <c r="D19" s="124">
        <v>0</v>
      </c>
      <c r="E19" s="174">
        <v>4663.2979999999998</v>
      </c>
      <c r="F19" s="174">
        <v>0</v>
      </c>
      <c r="G19" s="128">
        <f t="shared" si="0"/>
        <v>23542.557269999998</v>
      </c>
      <c r="H19" s="164">
        <f t="shared" si="2"/>
        <v>96.469398659816562</v>
      </c>
      <c r="I19" s="91">
        <v>2</v>
      </c>
      <c r="J19" s="76" t="s">
        <v>150</v>
      </c>
      <c r="K19" s="97">
        <v>3</v>
      </c>
      <c r="L19" s="122">
        <f t="shared" si="1"/>
        <v>5</v>
      </c>
    </row>
    <row r="20" spans="1:12">
      <c r="A20" s="93">
        <v>16</v>
      </c>
      <c r="B20" s="72" t="s">
        <v>15</v>
      </c>
      <c r="C20" s="200">
        <v>8633.26908</v>
      </c>
      <c r="D20" s="124">
        <v>0</v>
      </c>
      <c r="E20" s="174">
        <v>4373</v>
      </c>
      <c r="F20" s="174">
        <v>146.19999999999999</v>
      </c>
      <c r="G20" s="128">
        <f t="shared" si="0"/>
        <v>13152.469080000001</v>
      </c>
      <c r="H20" s="162">
        <f t="shared" si="2"/>
        <v>53.894348370398205</v>
      </c>
      <c r="I20" s="91">
        <v>6</v>
      </c>
      <c r="J20" s="76" t="s">
        <v>150</v>
      </c>
      <c r="K20" s="97">
        <v>3</v>
      </c>
      <c r="L20" s="122">
        <f t="shared" si="1"/>
        <v>9</v>
      </c>
    </row>
    <row r="21" spans="1:12">
      <c r="A21" s="93">
        <v>17</v>
      </c>
      <c r="B21" s="72" t="s">
        <v>16</v>
      </c>
      <c r="C21" s="200">
        <v>5357.7299899999998</v>
      </c>
      <c r="D21" s="124">
        <v>0</v>
      </c>
      <c r="E21" s="174">
        <v>3504.1</v>
      </c>
      <c r="F21" s="174">
        <v>41.8</v>
      </c>
      <c r="G21" s="128">
        <f t="shared" si="0"/>
        <v>8903.6299899999995</v>
      </c>
      <c r="H21" s="130">
        <f>G21/$G$108*100</f>
        <v>36.484049764607775</v>
      </c>
      <c r="I21" s="91">
        <v>8</v>
      </c>
      <c r="J21" s="105" t="s">
        <v>151</v>
      </c>
      <c r="K21" s="97">
        <v>0</v>
      </c>
      <c r="L21" s="122">
        <f t="shared" si="1"/>
        <v>8</v>
      </c>
    </row>
    <row r="22" spans="1:12">
      <c r="A22" s="93">
        <v>18</v>
      </c>
      <c r="B22" s="72" t="s">
        <v>17</v>
      </c>
      <c r="C22" s="200">
        <v>4744.7164699999994</v>
      </c>
      <c r="D22" s="124">
        <v>0</v>
      </c>
      <c r="E22" s="174">
        <v>3887.9</v>
      </c>
      <c r="F22" s="174">
        <v>190.3</v>
      </c>
      <c r="G22" s="128">
        <f t="shared" si="0"/>
        <v>8822.9164699999983</v>
      </c>
      <c r="H22" s="130">
        <f t="shared" si="2"/>
        <v>36.153313190461716</v>
      </c>
      <c r="I22" s="91">
        <v>8</v>
      </c>
      <c r="J22" s="76" t="s">
        <v>152</v>
      </c>
      <c r="K22" s="97">
        <v>3</v>
      </c>
      <c r="L22" s="122">
        <f t="shared" si="1"/>
        <v>11</v>
      </c>
    </row>
    <row r="23" spans="1:12">
      <c r="A23" s="93">
        <v>19</v>
      </c>
      <c r="B23" s="72" t="s">
        <v>18</v>
      </c>
      <c r="C23" s="200">
        <v>4955.6867999999995</v>
      </c>
      <c r="D23" s="124">
        <v>0</v>
      </c>
      <c r="E23" s="199">
        <v>3657.7</v>
      </c>
      <c r="F23" s="199">
        <v>77.599999999999994</v>
      </c>
      <c r="G23" s="128">
        <f t="shared" si="0"/>
        <v>8690.9868000000006</v>
      </c>
      <c r="H23" s="130">
        <f t="shared" si="2"/>
        <v>35.612710239629955</v>
      </c>
      <c r="I23" s="91">
        <v>8</v>
      </c>
      <c r="J23" s="105" t="s">
        <v>153</v>
      </c>
      <c r="K23" s="97">
        <v>1</v>
      </c>
      <c r="L23" s="122">
        <f t="shared" si="1"/>
        <v>9</v>
      </c>
    </row>
    <row r="24" spans="1:12">
      <c r="A24" s="93">
        <v>20</v>
      </c>
      <c r="B24" s="72" t="s">
        <v>19</v>
      </c>
      <c r="C24" s="200">
        <v>3743.1845699999999</v>
      </c>
      <c r="D24" s="124">
        <v>0</v>
      </c>
      <c r="E24" s="174">
        <v>3845.7</v>
      </c>
      <c r="F24" s="174">
        <v>186.2</v>
      </c>
      <c r="G24" s="128">
        <f t="shared" si="0"/>
        <v>7775.08457</v>
      </c>
      <c r="H24" s="130">
        <f t="shared" si="2"/>
        <v>31.859654174141401</v>
      </c>
      <c r="I24" s="91">
        <v>8</v>
      </c>
      <c r="J24" s="76" t="s">
        <v>152</v>
      </c>
      <c r="K24" s="97">
        <v>3</v>
      </c>
      <c r="L24" s="122">
        <f t="shared" si="1"/>
        <v>11</v>
      </c>
    </row>
    <row r="25" spans="1:12">
      <c r="A25" s="93">
        <v>21</v>
      </c>
      <c r="B25" s="72" t="s">
        <v>20</v>
      </c>
      <c r="C25" s="200">
        <v>11877.012500000001</v>
      </c>
      <c r="D25" s="124">
        <v>0</v>
      </c>
      <c r="E25" s="174">
        <v>7827</v>
      </c>
      <c r="F25" s="174">
        <v>360</v>
      </c>
      <c r="G25" s="128">
        <f t="shared" si="0"/>
        <v>20064.012500000001</v>
      </c>
      <c r="H25" s="164">
        <f t="shared" si="2"/>
        <v>82.21550438976773</v>
      </c>
      <c r="I25" s="91">
        <v>2</v>
      </c>
      <c r="J25" s="76" t="s">
        <v>150</v>
      </c>
      <c r="K25" s="97">
        <v>3</v>
      </c>
      <c r="L25" s="122">
        <f t="shared" si="1"/>
        <v>5</v>
      </c>
    </row>
    <row r="26" spans="1:12">
      <c r="A26" s="93">
        <v>22</v>
      </c>
      <c r="B26" s="72" t="s">
        <v>21</v>
      </c>
      <c r="C26" s="200">
        <v>3770.6820200000002</v>
      </c>
      <c r="D26" s="124">
        <v>0</v>
      </c>
      <c r="E26" s="174">
        <v>4124.1000000000004</v>
      </c>
      <c r="F26" s="174">
        <v>193.7</v>
      </c>
      <c r="G26" s="128">
        <f t="shared" si="0"/>
        <v>8088.4820200000004</v>
      </c>
      <c r="H26" s="130">
        <f t="shared" si="2"/>
        <v>33.143850414859308</v>
      </c>
      <c r="I26" s="91">
        <v>8</v>
      </c>
      <c r="J26" s="76" t="s">
        <v>150</v>
      </c>
      <c r="K26" s="97">
        <v>3</v>
      </c>
      <c r="L26" s="122">
        <f t="shared" si="1"/>
        <v>11</v>
      </c>
    </row>
    <row r="27" spans="1:12">
      <c r="A27" s="93">
        <v>23</v>
      </c>
      <c r="B27" s="72" t="s">
        <v>22</v>
      </c>
      <c r="C27" s="200">
        <v>5266.2755800000004</v>
      </c>
      <c r="D27" s="124">
        <v>0</v>
      </c>
      <c r="E27" s="174">
        <v>5129</v>
      </c>
      <c r="F27" s="174">
        <v>177.5</v>
      </c>
      <c r="G27" s="128">
        <f t="shared" si="0"/>
        <v>10572.775580000001</v>
      </c>
      <c r="H27" s="162">
        <f t="shared" si="2"/>
        <v>43.323641126595149</v>
      </c>
      <c r="I27" s="91">
        <v>6</v>
      </c>
      <c r="J27" s="76" t="s">
        <v>152</v>
      </c>
      <c r="K27" s="97">
        <v>3</v>
      </c>
      <c r="L27" s="122">
        <f t="shared" si="1"/>
        <v>9</v>
      </c>
    </row>
    <row r="28" spans="1:12">
      <c r="A28" s="93">
        <v>24</v>
      </c>
      <c r="B28" s="72" t="s">
        <v>23</v>
      </c>
      <c r="C28" s="200">
        <v>38838.144990000001</v>
      </c>
      <c r="D28" s="124">
        <v>0</v>
      </c>
      <c r="E28" s="174">
        <v>7662.1</v>
      </c>
      <c r="F28" s="174">
        <v>146.69999999999999</v>
      </c>
      <c r="G28" s="128">
        <f t="shared" si="0"/>
        <v>46646.944989999996</v>
      </c>
      <c r="H28" s="163">
        <f t="shared" si="2"/>
        <v>191.14332741741453</v>
      </c>
      <c r="I28" s="91">
        <v>0</v>
      </c>
      <c r="J28" s="76" t="s">
        <v>150</v>
      </c>
      <c r="K28" s="97">
        <v>3</v>
      </c>
      <c r="L28" s="122">
        <f t="shared" si="1"/>
        <v>3</v>
      </c>
    </row>
    <row r="29" spans="1:12">
      <c r="A29" s="93">
        <v>25</v>
      </c>
      <c r="B29" s="72" t="s">
        <v>24</v>
      </c>
      <c r="C29" s="200">
        <v>16284.12016</v>
      </c>
      <c r="D29" s="124">
        <v>0</v>
      </c>
      <c r="E29" s="174">
        <v>9580.7000000000007</v>
      </c>
      <c r="F29" s="174">
        <v>449</v>
      </c>
      <c r="G29" s="128">
        <f t="shared" si="0"/>
        <v>26313.820160000003</v>
      </c>
      <c r="H29" s="163">
        <f t="shared" si="2"/>
        <v>107.82509215821305</v>
      </c>
      <c r="I29" s="91">
        <v>0</v>
      </c>
      <c r="J29" s="105" t="s">
        <v>151</v>
      </c>
      <c r="K29" s="97">
        <v>0</v>
      </c>
      <c r="L29" s="122">
        <f t="shared" si="1"/>
        <v>0</v>
      </c>
    </row>
    <row r="30" spans="1:12">
      <c r="A30" s="93">
        <v>26</v>
      </c>
      <c r="B30" s="73" t="s">
        <v>25</v>
      </c>
      <c r="C30" s="200">
        <v>599920.52390000003</v>
      </c>
      <c r="D30" s="124">
        <v>0</v>
      </c>
      <c r="E30" s="125">
        <v>0</v>
      </c>
      <c r="F30" s="125">
        <v>0</v>
      </c>
      <c r="G30" s="128">
        <f t="shared" si="0"/>
        <v>599920.52390000003</v>
      </c>
      <c r="H30" s="163">
        <f t="shared" si="2"/>
        <v>2458.2704215426602</v>
      </c>
      <c r="I30" s="91">
        <v>0</v>
      </c>
      <c r="J30" s="76" t="s">
        <v>150</v>
      </c>
      <c r="K30" s="97">
        <v>3</v>
      </c>
      <c r="L30" s="122">
        <f t="shared" si="1"/>
        <v>3</v>
      </c>
    </row>
    <row r="31" spans="1:12">
      <c r="A31" s="93">
        <v>27</v>
      </c>
      <c r="B31" s="72" t="s">
        <v>26</v>
      </c>
      <c r="C31" s="200">
        <v>6482.0704599999999</v>
      </c>
      <c r="D31" s="124">
        <v>0</v>
      </c>
      <c r="E31" s="174">
        <v>2673</v>
      </c>
      <c r="F31" s="174">
        <v>55.8</v>
      </c>
      <c r="G31" s="128">
        <f t="shared" si="0"/>
        <v>9210.8704599999983</v>
      </c>
      <c r="H31" s="162">
        <f t="shared" si="2"/>
        <v>37.743016793760056</v>
      </c>
      <c r="I31" s="91">
        <v>6</v>
      </c>
      <c r="J31" s="105" t="s">
        <v>151</v>
      </c>
      <c r="K31" s="97">
        <v>0</v>
      </c>
      <c r="L31" s="122">
        <f t="shared" si="1"/>
        <v>6</v>
      </c>
    </row>
    <row r="32" spans="1:12">
      <c r="A32" s="93">
        <v>28</v>
      </c>
      <c r="B32" s="72" t="s">
        <v>27</v>
      </c>
      <c r="C32" s="200">
        <v>5377.9928799999998</v>
      </c>
      <c r="D32" s="124">
        <v>0</v>
      </c>
      <c r="E32" s="174">
        <v>6321.1</v>
      </c>
      <c r="F32" s="174">
        <v>324.5</v>
      </c>
      <c r="G32" s="128">
        <f t="shared" si="0"/>
        <v>12023.59288</v>
      </c>
      <c r="H32" s="162">
        <f t="shared" si="2"/>
        <v>49.268597355908739</v>
      </c>
      <c r="I32" s="91">
        <v>6</v>
      </c>
      <c r="J32" s="76" t="s">
        <v>150</v>
      </c>
      <c r="K32" s="97">
        <v>3</v>
      </c>
      <c r="L32" s="122">
        <f t="shared" si="1"/>
        <v>9</v>
      </c>
    </row>
    <row r="33" spans="1:12">
      <c r="A33" s="93">
        <v>29</v>
      </c>
      <c r="B33" s="72" t="s">
        <v>28</v>
      </c>
      <c r="C33" s="200">
        <v>4975.8053300000001</v>
      </c>
      <c r="D33" s="124">
        <v>0</v>
      </c>
      <c r="E33" s="174">
        <v>4702.7</v>
      </c>
      <c r="F33" s="174">
        <v>328.5</v>
      </c>
      <c r="G33" s="128">
        <f t="shared" si="0"/>
        <v>10007.00533</v>
      </c>
      <c r="H33" s="162">
        <f t="shared" si="2"/>
        <v>41.005306921386939</v>
      </c>
      <c r="I33" s="91">
        <v>6</v>
      </c>
      <c r="J33" s="105" t="s">
        <v>153</v>
      </c>
      <c r="K33" s="97">
        <v>1</v>
      </c>
      <c r="L33" s="122">
        <f t="shared" si="1"/>
        <v>7</v>
      </c>
    </row>
    <row r="34" spans="1:12">
      <c r="A34" s="93">
        <v>30</v>
      </c>
      <c r="B34" s="72" t="s">
        <v>29</v>
      </c>
      <c r="C34" s="200">
        <v>61431.869939999997</v>
      </c>
      <c r="D34" s="124">
        <v>0</v>
      </c>
      <c r="E34" s="174">
        <v>434.2</v>
      </c>
      <c r="F34" s="125">
        <v>0</v>
      </c>
      <c r="G34" s="128">
        <f t="shared" si="0"/>
        <v>61866.069939999994</v>
      </c>
      <c r="H34" s="163">
        <f t="shared" si="2"/>
        <v>253.5061291817749</v>
      </c>
      <c r="I34" s="91">
        <v>0</v>
      </c>
      <c r="J34" s="76" t="s">
        <v>152</v>
      </c>
      <c r="K34" s="97">
        <v>3</v>
      </c>
      <c r="L34" s="122">
        <f t="shared" si="1"/>
        <v>3</v>
      </c>
    </row>
    <row r="35" spans="1:12">
      <c r="A35" s="93">
        <v>31</v>
      </c>
      <c r="B35" s="72" t="s">
        <v>30</v>
      </c>
      <c r="C35" s="200">
        <v>6080.0298700000003</v>
      </c>
      <c r="D35" s="124">
        <v>0</v>
      </c>
      <c r="E35" s="174">
        <v>4727.8999999999996</v>
      </c>
      <c r="F35" s="125">
        <v>0</v>
      </c>
      <c r="G35" s="128">
        <f t="shared" si="0"/>
        <v>10807.92987</v>
      </c>
      <c r="H35" s="162">
        <f t="shared" si="2"/>
        <v>44.287223488885218</v>
      </c>
      <c r="I35" s="91">
        <v>6</v>
      </c>
      <c r="J35" s="76" t="s">
        <v>150</v>
      </c>
      <c r="K35" s="97">
        <v>3</v>
      </c>
      <c r="L35" s="122">
        <f t="shared" si="1"/>
        <v>9</v>
      </c>
    </row>
    <row r="36" spans="1:12">
      <c r="A36" s="93">
        <v>32</v>
      </c>
      <c r="B36" s="72" t="s">
        <v>31</v>
      </c>
      <c r="C36" s="200">
        <v>19694.296999999999</v>
      </c>
      <c r="D36" s="124">
        <v>0</v>
      </c>
      <c r="E36" s="174">
        <v>2452.8000000000002</v>
      </c>
      <c r="F36" s="174">
        <v>194.1</v>
      </c>
      <c r="G36" s="128">
        <f t="shared" si="0"/>
        <v>22341.196999999996</v>
      </c>
      <c r="H36" s="164">
        <f t="shared" si="2"/>
        <v>91.546632560469405</v>
      </c>
      <c r="I36" s="91">
        <v>2</v>
      </c>
      <c r="J36" s="105" t="s">
        <v>153</v>
      </c>
      <c r="K36" s="97">
        <v>1</v>
      </c>
      <c r="L36" s="122">
        <f t="shared" si="1"/>
        <v>3</v>
      </c>
    </row>
    <row r="37" spans="1:12">
      <c r="A37" s="93">
        <v>33</v>
      </c>
      <c r="B37" s="72" t="s">
        <v>32</v>
      </c>
      <c r="C37" s="200">
        <v>11353.02579</v>
      </c>
      <c r="D37" s="124">
        <v>0</v>
      </c>
      <c r="E37" s="174">
        <v>4563.3</v>
      </c>
      <c r="F37" s="174">
        <v>42.4</v>
      </c>
      <c r="G37" s="128">
        <f t="shared" si="0"/>
        <v>15958.725789999999</v>
      </c>
      <c r="H37" s="161">
        <f t="shared" si="2"/>
        <v>65.393434650364384</v>
      </c>
      <c r="I37" s="91">
        <v>4</v>
      </c>
      <c r="J37" s="105" t="s">
        <v>153</v>
      </c>
      <c r="K37" s="97">
        <v>1</v>
      </c>
      <c r="L37" s="122">
        <f t="shared" si="1"/>
        <v>5</v>
      </c>
    </row>
    <row r="38" spans="1:12">
      <c r="A38" s="93">
        <v>34</v>
      </c>
      <c r="B38" s="72" t="s">
        <v>33</v>
      </c>
      <c r="C38" s="200">
        <v>5453.9442199999994</v>
      </c>
      <c r="D38" s="124">
        <v>0</v>
      </c>
      <c r="E38" s="174">
        <v>3580.4</v>
      </c>
      <c r="F38" s="174">
        <v>48.2</v>
      </c>
      <c r="G38" s="128">
        <f t="shared" si="0"/>
        <v>9082.5442199999998</v>
      </c>
      <c r="H38" s="130">
        <f t="shared" si="2"/>
        <v>37.217179474428129</v>
      </c>
      <c r="I38" s="91">
        <v>8</v>
      </c>
      <c r="J38" s="76" t="s">
        <v>152</v>
      </c>
      <c r="K38" s="97">
        <v>3</v>
      </c>
      <c r="L38" s="122">
        <f t="shared" si="1"/>
        <v>11</v>
      </c>
    </row>
    <row r="39" spans="1:12">
      <c r="A39" s="93">
        <v>35</v>
      </c>
      <c r="B39" s="72" t="s">
        <v>34</v>
      </c>
      <c r="C39" s="200">
        <v>9797.8302800000001</v>
      </c>
      <c r="D39" s="124">
        <v>0</v>
      </c>
      <c r="E39" s="174">
        <v>2658.6</v>
      </c>
      <c r="F39" s="174">
        <v>276.3</v>
      </c>
      <c r="G39" s="128">
        <f t="shared" si="0"/>
        <v>12732.73028</v>
      </c>
      <c r="H39" s="162">
        <f t="shared" si="2"/>
        <v>52.174401417915206</v>
      </c>
      <c r="I39" s="91">
        <v>6</v>
      </c>
      <c r="J39" s="76" t="s">
        <v>150</v>
      </c>
      <c r="K39" s="97">
        <v>3</v>
      </c>
      <c r="L39" s="122">
        <f t="shared" si="1"/>
        <v>9</v>
      </c>
    </row>
    <row r="40" spans="1:12">
      <c r="A40" s="93">
        <v>36</v>
      </c>
      <c r="B40" s="72" t="s">
        <v>35</v>
      </c>
      <c r="C40" s="200">
        <v>5861.1740399999999</v>
      </c>
      <c r="D40" s="124">
        <v>0</v>
      </c>
      <c r="E40" s="174">
        <v>2049.1999999999998</v>
      </c>
      <c r="F40" s="174">
        <v>10.6</v>
      </c>
      <c r="G40" s="128">
        <f t="shared" si="0"/>
        <v>7920.9740400000001</v>
      </c>
      <c r="H40" s="130">
        <f t="shared" si="2"/>
        <v>32.457459641079076</v>
      </c>
      <c r="I40" s="91">
        <v>8</v>
      </c>
      <c r="J40" s="105" t="s">
        <v>151</v>
      </c>
      <c r="K40" s="97">
        <v>0</v>
      </c>
      <c r="L40" s="122">
        <f t="shared" si="1"/>
        <v>8</v>
      </c>
    </row>
    <row r="41" spans="1:12">
      <c r="A41" s="93">
        <v>37</v>
      </c>
      <c r="B41" s="72" t="s">
        <v>36</v>
      </c>
      <c r="C41" s="200">
        <v>7247.74305</v>
      </c>
      <c r="D41" s="124">
        <v>0</v>
      </c>
      <c r="E41" s="174">
        <v>4489.3999999999996</v>
      </c>
      <c r="F41" s="174">
        <v>87.2</v>
      </c>
      <c r="G41" s="128">
        <f t="shared" si="0"/>
        <v>11824.343049999999</v>
      </c>
      <c r="H41" s="162">
        <f t="shared" si="2"/>
        <v>48.452139268423721</v>
      </c>
      <c r="I41" s="91">
        <v>6</v>
      </c>
      <c r="J41" s="76" t="s">
        <v>150</v>
      </c>
      <c r="K41" s="97">
        <v>3</v>
      </c>
      <c r="L41" s="122">
        <f t="shared" si="1"/>
        <v>9</v>
      </c>
    </row>
    <row r="42" spans="1:12">
      <c r="A42" s="93">
        <v>38</v>
      </c>
      <c r="B42" s="72" t="s">
        <v>37</v>
      </c>
      <c r="C42" s="200">
        <v>6725.5221300000003</v>
      </c>
      <c r="D42" s="124">
        <v>0</v>
      </c>
      <c r="E42" s="174">
        <v>7068.7</v>
      </c>
      <c r="F42" s="174">
        <v>354.8</v>
      </c>
      <c r="G42" s="128">
        <f t="shared" si="0"/>
        <v>14149.022129999999</v>
      </c>
      <c r="H42" s="162">
        <f t="shared" si="2"/>
        <v>57.977884086741646</v>
      </c>
      <c r="I42" s="91">
        <v>6</v>
      </c>
      <c r="J42" s="76" t="s">
        <v>150</v>
      </c>
      <c r="K42" s="97">
        <v>3</v>
      </c>
      <c r="L42" s="122">
        <f t="shared" si="1"/>
        <v>9</v>
      </c>
    </row>
    <row r="43" spans="1:12">
      <c r="A43" s="93">
        <v>39</v>
      </c>
      <c r="B43" s="72" t="s">
        <v>38</v>
      </c>
      <c r="C43" s="200">
        <v>3146.5243999999998</v>
      </c>
      <c r="D43" s="124">
        <v>0</v>
      </c>
      <c r="E43" s="174">
        <v>3609.9</v>
      </c>
      <c r="F43" s="174">
        <v>66.900000000000006</v>
      </c>
      <c r="G43" s="128">
        <f t="shared" si="0"/>
        <v>6823.3243999999995</v>
      </c>
      <c r="H43" s="130">
        <f t="shared" si="2"/>
        <v>27.959664456997778</v>
      </c>
      <c r="I43" s="91">
        <v>8</v>
      </c>
      <c r="J43" s="105" t="s">
        <v>151</v>
      </c>
      <c r="K43" s="97">
        <v>0</v>
      </c>
      <c r="L43" s="122">
        <f t="shared" si="1"/>
        <v>8</v>
      </c>
    </row>
    <row r="44" spans="1:12">
      <c r="A44" s="93">
        <v>40</v>
      </c>
      <c r="B44" s="72" t="s">
        <v>39</v>
      </c>
      <c r="C44" s="200">
        <v>18849.95378</v>
      </c>
      <c r="D44" s="124">
        <v>0</v>
      </c>
      <c r="E44" s="174">
        <v>1158</v>
      </c>
      <c r="F44" s="174">
        <v>233.3</v>
      </c>
      <c r="G44" s="128">
        <f t="shared" si="0"/>
        <v>20241.253779999999</v>
      </c>
      <c r="H44" s="164">
        <f t="shared" si="2"/>
        <v>82.941778919046854</v>
      </c>
      <c r="I44" s="91">
        <v>2</v>
      </c>
      <c r="J44" s="76" t="s">
        <v>150</v>
      </c>
      <c r="K44" s="97">
        <v>3</v>
      </c>
      <c r="L44" s="122">
        <f t="shared" si="1"/>
        <v>5</v>
      </c>
    </row>
    <row r="45" spans="1:12">
      <c r="A45" s="93">
        <v>41</v>
      </c>
      <c r="B45" s="72" t="s">
        <v>40</v>
      </c>
      <c r="C45" s="200">
        <v>17900.05845</v>
      </c>
      <c r="D45" s="124">
        <v>0</v>
      </c>
      <c r="E45" s="174">
        <v>23.6</v>
      </c>
      <c r="F45" s="174">
        <v>0</v>
      </c>
      <c r="G45" s="128">
        <f t="shared" si="0"/>
        <v>17923.658449999999</v>
      </c>
      <c r="H45" s="161">
        <f t="shared" si="2"/>
        <v>73.445060900788022</v>
      </c>
      <c r="I45" s="91">
        <v>4</v>
      </c>
      <c r="J45" s="76" t="s">
        <v>150</v>
      </c>
      <c r="K45" s="97">
        <v>3</v>
      </c>
      <c r="L45" s="122">
        <f t="shared" si="1"/>
        <v>7</v>
      </c>
    </row>
    <row r="46" spans="1:12">
      <c r="A46" s="93">
        <v>42</v>
      </c>
      <c r="B46" s="72" t="s">
        <v>41</v>
      </c>
      <c r="C46" s="200">
        <v>4508.8596500000003</v>
      </c>
      <c r="D46" s="124">
        <v>0</v>
      </c>
      <c r="E46" s="174">
        <v>3465</v>
      </c>
      <c r="F46" s="174">
        <v>21.6</v>
      </c>
      <c r="G46" s="128">
        <f t="shared" si="0"/>
        <v>7995.4596500000007</v>
      </c>
      <c r="H46" s="130">
        <f t="shared" si="2"/>
        <v>32.762676356625363</v>
      </c>
      <c r="I46" s="91">
        <v>8</v>
      </c>
      <c r="J46" s="105" t="s">
        <v>151</v>
      </c>
      <c r="K46" s="97">
        <v>0</v>
      </c>
      <c r="L46" s="122">
        <f t="shared" si="1"/>
        <v>8</v>
      </c>
    </row>
    <row r="47" spans="1:12">
      <c r="A47" s="93">
        <v>43</v>
      </c>
      <c r="B47" s="72" t="s">
        <v>42</v>
      </c>
      <c r="C47" s="200">
        <v>15704.430960000002</v>
      </c>
      <c r="D47" s="124">
        <v>0</v>
      </c>
      <c r="E47" s="174">
        <v>3161.4</v>
      </c>
      <c r="F47" s="174">
        <v>0</v>
      </c>
      <c r="G47" s="128">
        <f t="shared" si="0"/>
        <v>18865.830960000003</v>
      </c>
      <c r="H47" s="161">
        <f t="shared" si="2"/>
        <v>77.305763645656427</v>
      </c>
      <c r="I47" s="91">
        <v>4</v>
      </c>
      <c r="J47" s="76" t="s">
        <v>150</v>
      </c>
      <c r="K47" s="97">
        <v>3</v>
      </c>
      <c r="L47" s="122">
        <f t="shared" si="1"/>
        <v>7</v>
      </c>
    </row>
    <row r="48" spans="1:12">
      <c r="A48" s="93">
        <v>44</v>
      </c>
      <c r="B48" s="72" t="s">
        <v>43</v>
      </c>
      <c r="C48" s="200">
        <v>7206.8876900000005</v>
      </c>
      <c r="D48" s="124">
        <v>0</v>
      </c>
      <c r="E48" s="174">
        <v>5902.5</v>
      </c>
      <c r="F48" s="174">
        <v>113.1</v>
      </c>
      <c r="G48" s="128">
        <f t="shared" si="0"/>
        <v>13222.48769</v>
      </c>
      <c r="H48" s="162">
        <f t="shared" si="2"/>
        <v>54.181260838072376</v>
      </c>
      <c r="I48" s="91">
        <v>6</v>
      </c>
      <c r="J48" s="105" t="s">
        <v>151</v>
      </c>
      <c r="K48" s="97">
        <v>0</v>
      </c>
      <c r="L48" s="122">
        <f t="shared" si="1"/>
        <v>6</v>
      </c>
    </row>
    <row r="49" spans="1:12">
      <c r="A49" s="93">
        <v>45</v>
      </c>
      <c r="B49" s="72" t="s">
        <v>44</v>
      </c>
      <c r="C49" s="200">
        <v>6457.3554999999997</v>
      </c>
      <c r="D49" s="124">
        <v>0</v>
      </c>
      <c r="E49" s="174">
        <v>7633.3</v>
      </c>
      <c r="F49" s="174">
        <v>643.70000000000005</v>
      </c>
      <c r="G49" s="128">
        <f t="shared" si="0"/>
        <v>14734.355500000001</v>
      </c>
      <c r="H49" s="161">
        <f t="shared" si="2"/>
        <v>60.376381309104957</v>
      </c>
      <c r="I49" s="91">
        <v>4</v>
      </c>
      <c r="J49" s="76" t="s">
        <v>150</v>
      </c>
      <c r="K49" s="97">
        <v>3</v>
      </c>
      <c r="L49" s="122">
        <f t="shared" si="1"/>
        <v>7</v>
      </c>
    </row>
    <row r="50" spans="1:12">
      <c r="A50" s="93">
        <v>46</v>
      </c>
      <c r="B50" s="72" t="s">
        <v>45</v>
      </c>
      <c r="C50" s="200">
        <v>28562.874309999999</v>
      </c>
      <c r="D50" s="124">
        <v>0</v>
      </c>
      <c r="E50" s="174">
        <v>325.7</v>
      </c>
      <c r="F50" s="174">
        <v>0</v>
      </c>
      <c r="G50" s="128">
        <f t="shared" si="0"/>
        <v>28888.57431</v>
      </c>
      <c r="H50" s="163">
        <f t="shared" si="2"/>
        <v>118.37555962437403</v>
      </c>
      <c r="I50" s="91">
        <v>0</v>
      </c>
      <c r="J50" s="76" t="s">
        <v>150</v>
      </c>
      <c r="K50" s="97">
        <v>3</v>
      </c>
      <c r="L50" s="122">
        <f t="shared" si="1"/>
        <v>3</v>
      </c>
    </row>
    <row r="51" spans="1:12">
      <c r="A51" s="93">
        <v>47</v>
      </c>
      <c r="B51" s="72" t="s">
        <v>46</v>
      </c>
      <c r="C51" s="200">
        <v>2414.7345499999997</v>
      </c>
      <c r="D51" s="124">
        <v>0</v>
      </c>
      <c r="E51" s="174">
        <v>2122.6</v>
      </c>
      <c r="F51" s="174">
        <v>59.5</v>
      </c>
      <c r="G51" s="128">
        <f t="shared" si="0"/>
        <v>4596.8345499999996</v>
      </c>
      <c r="H51" s="130">
        <f t="shared" si="2"/>
        <v>18.836265733215672</v>
      </c>
      <c r="I51" s="91">
        <v>8</v>
      </c>
      <c r="J51" s="105" t="s">
        <v>153</v>
      </c>
      <c r="K51" s="97">
        <v>1</v>
      </c>
      <c r="L51" s="122">
        <f t="shared" si="1"/>
        <v>9</v>
      </c>
    </row>
    <row r="52" spans="1:12">
      <c r="A52" s="93">
        <v>48</v>
      </c>
      <c r="B52" s="72" t="s">
        <v>47</v>
      </c>
      <c r="C52" s="200">
        <v>5113.3342899999998</v>
      </c>
      <c r="D52" s="124">
        <v>0</v>
      </c>
      <c r="E52" s="174">
        <v>3650.4</v>
      </c>
      <c r="F52" s="174">
        <v>145</v>
      </c>
      <c r="G52" s="128">
        <f t="shared" si="0"/>
        <v>8908.7342900000003</v>
      </c>
      <c r="H52" s="162">
        <f t="shared" si="2"/>
        <v>36.504965451290921</v>
      </c>
      <c r="I52" s="91">
        <v>6</v>
      </c>
      <c r="J52" s="76" t="s">
        <v>150</v>
      </c>
      <c r="K52" s="97">
        <v>3</v>
      </c>
      <c r="L52" s="122">
        <f t="shared" si="1"/>
        <v>9</v>
      </c>
    </row>
    <row r="53" spans="1:12">
      <c r="A53" s="93">
        <v>49</v>
      </c>
      <c r="B53" s="72" t="s">
        <v>48</v>
      </c>
      <c r="C53" s="200">
        <v>9500.2024600000004</v>
      </c>
      <c r="D53" s="124">
        <v>0</v>
      </c>
      <c r="E53" s="174">
        <v>6337.1</v>
      </c>
      <c r="F53" s="174">
        <v>55.6</v>
      </c>
      <c r="G53" s="128">
        <f t="shared" si="0"/>
        <v>15892.902460000001</v>
      </c>
      <c r="H53" s="161">
        <f>G53/$G$108*100</f>
        <v>65.123713014347473</v>
      </c>
      <c r="I53" s="91">
        <v>4</v>
      </c>
      <c r="J53" s="76" t="s">
        <v>150</v>
      </c>
      <c r="K53" s="97">
        <v>3</v>
      </c>
      <c r="L53" s="122">
        <f t="shared" si="1"/>
        <v>7</v>
      </c>
    </row>
    <row r="54" spans="1:12">
      <c r="A54" s="93">
        <v>50</v>
      </c>
      <c r="B54" s="72" t="s">
        <v>49</v>
      </c>
      <c r="C54" s="200">
        <v>7215.5457200000001</v>
      </c>
      <c r="D54" s="124">
        <v>0</v>
      </c>
      <c r="E54" s="174">
        <v>4431.3999999999996</v>
      </c>
      <c r="F54" s="174">
        <v>102.1</v>
      </c>
      <c r="G54" s="128">
        <f t="shared" si="0"/>
        <v>11749.04572</v>
      </c>
      <c r="H54" s="162">
        <f t="shared" si="2"/>
        <v>48.143596400183746</v>
      </c>
      <c r="I54" s="91">
        <v>6</v>
      </c>
      <c r="J54" s="105" t="s">
        <v>153</v>
      </c>
      <c r="K54" s="97">
        <v>1</v>
      </c>
      <c r="L54" s="122">
        <f t="shared" si="1"/>
        <v>7</v>
      </c>
    </row>
    <row r="55" spans="1:12">
      <c r="A55" s="93">
        <v>51</v>
      </c>
      <c r="B55" s="72" t="s">
        <v>50</v>
      </c>
      <c r="C55" s="200">
        <v>7838.9577499999996</v>
      </c>
      <c r="D55" s="124">
        <v>0</v>
      </c>
      <c r="E55" s="174">
        <v>3022.2930000000001</v>
      </c>
      <c r="F55" s="125">
        <v>0</v>
      </c>
      <c r="G55" s="128">
        <f t="shared" si="0"/>
        <v>10861.250749999999</v>
      </c>
      <c r="H55" s="162">
        <f t="shared" si="2"/>
        <v>44.505714333809991</v>
      </c>
      <c r="I55" s="91">
        <v>6</v>
      </c>
      <c r="J55" s="76" t="s">
        <v>150</v>
      </c>
      <c r="K55" s="97">
        <v>3</v>
      </c>
      <c r="L55" s="122">
        <f t="shared" si="1"/>
        <v>9</v>
      </c>
    </row>
    <row r="56" spans="1:12">
      <c r="A56" s="93">
        <v>52</v>
      </c>
      <c r="B56" s="72" t="s">
        <v>51</v>
      </c>
      <c r="C56" s="200">
        <v>3438.1571400000003</v>
      </c>
      <c r="D56" s="124">
        <v>0</v>
      </c>
      <c r="E56" s="174">
        <v>4042.8</v>
      </c>
      <c r="F56" s="174">
        <v>214.9</v>
      </c>
      <c r="G56" s="128">
        <f t="shared" si="0"/>
        <v>7695.8571400000001</v>
      </c>
      <c r="H56" s="165">
        <f t="shared" si="2"/>
        <v>31.535007091761692</v>
      </c>
      <c r="I56" s="91">
        <v>8</v>
      </c>
      <c r="J56" s="76" t="s">
        <v>150</v>
      </c>
      <c r="K56" s="97">
        <v>3</v>
      </c>
      <c r="L56" s="122">
        <f t="shared" si="1"/>
        <v>11</v>
      </c>
    </row>
    <row r="57" spans="1:12">
      <c r="A57" s="93">
        <v>53</v>
      </c>
      <c r="B57" s="72" t="s">
        <v>52</v>
      </c>
      <c r="C57" s="200">
        <v>5420.7319400000006</v>
      </c>
      <c r="D57" s="124">
        <v>0</v>
      </c>
      <c r="E57" s="174">
        <v>1503.2</v>
      </c>
      <c r="F57" s="174">
        <v>45.8</v>
      </c>
      <c r="G57" s="128">
        <f t="shared" si="0"/>
        <v>6969.7319400000006</v>
      </c>
      <c r="H57" s="128">
        <f t="shared" si="2"/>
        <v>28.559592798727291</v>
      </c>
      <c r="I57" s="91">
        <v>8</v>
      </c>
      <c r="J57" s="105" t="s">
        <v>151</v>
      </c>
      <c r="K57" s="97">
        <v>0</v>
      </c>
      <c r="L57" s="122">
        <f t="shared" si="1"/>
        <v>8</v>
      </c>
    </row>
    <row r="58" spans="1:12">
      <c r="A58" s="93">
        <v>54</v>
      </c>
      <c r="B58" s="72" t="s">
        <v>53</v>
      </c>
      <c r="C58" s="200">
        <v>3282.9789100000003</v>
      </c>
      <c r="D58" s="124">
        <v>0</v>
      </c>
      <c r="E58" s="174">
        <v>1956.9</v>
      </c>
      <c r="F58" s="174">
        <v>0</v>
      </c>
      <c r="G58" s="128">
        <f t="shared" si="0"/>
        <v>5239.8789100000004</v>
      </c>
      <c r="H58" s="128">
        <f t="shared" si="2"/>
        <v>21.471242979287236</v>
      </c>
      <c r="I58" s="91">
        <v>8</v>
      </c>
      <c r="J58" s="105" t="s">
        <v>151</v>
      </c>
      <c r="K58" s="97">
        <v>0</v>
      </c>
      <c r="L58" s="122">
        <f t="shared" si="1"/>
        <v>8</v>
      </c>
    </row>
    <row r="59" spans="1:12">
      <c r="A59" s="93">
        <v>55</v>
      </c>
      <c r="B59" s="72" t="s">
        <v>54</v>
      </c>
      <c r="C59" s="200">
        <v>15946.181140000001</v>
      </c>
      <c r="D59" s="124">
        <v>0</v>
      </c>
      <c r="E59" s="174">
        <v>4037.4</v>
      </c>
      <c r="F59" s="174">
        <v>63.2</v>
      </c>
      <c r="G59" s="128">
        <f t="shared" si="0"/>
        <v>20046.781140000003</v>
      </c>
      <c r="H59" s="164">
        <f t="shared" si="2"/>
        <v>82.144896132634642</v>
      </c>
      <c r="I59" s="91">
        <v>2</v>
      </c>
      <c r="J59" s="76" t="s">
        <v>152</v>
      </c>
      <c r="K59" s="97">
        <v>3</v>
      </c>
      <c r="L59" s="122">
        <f t="shared" si="1"/>
        <v>5</v>
      </c>
    </row>
    <row r="60" spans="1:12">
      <c r="A60" s="93">
        <v>56</v>
      </c>
      <c r="B60" s="72" t="s">
        <v>55</v>
      </c>
      <c r="C60" s="200">
        <v>12082.994500000001</v>
      </c>
      <c r="D60" s="124">
        <v>0</v>
      </c>
      <c r="E60" s="174">
        <v>1583.7</v>
      </c>
      <c r="F60" s="174">
        <v>231.9</v>
      </c>
      <c r="G60" s="128">
        <f t="shared" si="0"/>
        <v>13898.594500000001</v>
      </c>
      <c r="H60" s="162">
        <f t="shared" si="2"/>
        <v>56.951716767837524</v>
      </c>
      <c r="I60" s="91">
        <v>6</v>
      </c>
      <c r="J60" s="105" t="s">
        <v>151</v>
      </c>
      <c r="K60" s="97">
        <v>0</v>
      </c>
      <c r="L60" s="122">
        <f t="shared" si="1"/>
        <v>6</v>
      </c>
    </row>
    <row r="61" spans="1:12">
      <c r="A61" s="93">
        <v>57</v>
      </c>
      <c r="B61" s="72" t="s">
        <v>56</v>
      </c>
      <c r="C61" s="200">
        <v>121278.49623</v>
      </c>
      <c r="D61" s="124">
        <v>0</v>
      </c>
      <c r="E61" s="174">
        <v>1288.5</v>
      </c>
      <c r="F61" s="125">
        <v>0</v>
      </c>
      <c r="G61" s="128">
        <f t="shared" si="0"/>
        <v>122566.99623</v>
      </c>
      <c r="H61" s="163">
        <f t="shared" si="2"/>
        <v>502.23789566459897</v>
      </c>
      <c r="I61" s="91">
        <v>0</v>
      </c>
      <c r="J61" s="105" t="s">
        <v>153</v>
      </c>
      <c r="K61" s="97">
        <v>1</v>
      </c>
      <c r="L61" s="122">
        <f t="shared" si="1"/>
        <v>1</v>
      </c>
    </row>
    <row r="62" spans="1:12">
      <c r="A62" s="93">
        <v>58</v>
      </c>
      <c r="B62" s="72" t="s">
        <v>57</v>
      </c>
      <c r="C62" s="200">
        <v>28960.613450000001</v>
      </c>
      <c r="D62" s="174">
        <v>94.7</v>
      </c>
      <c r="E62" s="125">
        <v>0</v>
      </c>
      <c r="F62" s="125">
        <v>0</v>
      </c>
      <c r="G62" s="128">
        <f t="shared" si="0"/>
        <v>28865.91345</v>
      </c>
      <c r="H62" s="163">
        <f t="shared" si="2"/>
        <v>118.28270312147833</v>
      </c>
      <c r="I62" s="91">
        <v>0</v>
      </c>
      <c r="J62" s="76" t="s">
        <v>152</v>
      </c>
      <c r="K62" s="97">
        <v>3</v>
      </c>
      <c r="L62" s="122">
        <f t="shared" si="1"/>
        <v>3</v>
      </c>
    </row>
    <row r="63" spans="1:12">
      <c r="A63" s="93">
        <v>59</v>
      </c>
      <c r="B63" s="72" t="s">
        <v>58</v>
      </c>
      <c r="C63" s="200">
        <v>7636.5196299999998</v>
      </c>
      <c r="D63" s="124">
        <v>0</v>
      </c>
      <c r="E63" s="174">
        <v>5252.9</v>
      </c>
      <c r="F63" s="174">
        <v>0</v>
      </c>
      <c r="G63" s="128">
        <f t="shared" si="0"/>
        <v>12889.41963</v>
      </c>
      <c r="H63" s="162">
        <f t="shared" si="2"/>
        <v>52.816461122710287</v>
      </c>
      <c r="I63" s="91">
        <v>6</v>
      </c>
      <c r="J63" s="105" t="s">
        <v>153</v>
      </c>
      <c r="K63" s="97">
        <v>1</v>
      </c>
      <c r="L63" s="122">
        <f t="shared" si="1"/>
        <v>7</v>
      </c>
    </row>
    <row r="64" spans="1:12">
      <c r="A64" s="93">
        <v>60</v>
      </c>
      <c r="B64" s="72" t="s">
        <v>59</v>
      </c>
      <c r="C64" s="200">
        <v>11432.230250000001</v>
      </c>
      <c r="D64" s="124">
        <v>0</v>
      </c>
      <c r="E64" s="174">
        <v>9745.5</v>
      </c>
      <c r="F64" s="174">
        <v>399.1</v>
      </c>
      <c r="G64" s="128">
        <f t="shared" si="0"/>
        <v>21576.830249999999</v>
      </c>
      <c r="H64" s="164">
        <f>G64/$G$108*100</f>
        <v>88.414517392079375</v>
      </c>
      <c r="I64" s="91">
        <v>2</v>
      </c>
      <c r="J64" s="105" t="s">
        <v>151</v>
      </c>
      <c r="K64" s="97">
        <v>0</v>
      </c>
      <c r="L64" s="122">
        <f t="shared" si="1"/>
        <v>2</v>
      </c>
    </row>
    <row r="65" spans="1:12">
      <c r="A65" s="93">
        <v>61</v>
      </c>
      <c r="B65" s="72" t="s">
        <v>60</v>
      </c>
      <c r="C65" s="200">
        <v>26897.652730000002</v>
      </c>
      <c r="D65" s="124">
        <v>0</v>
      </c>
      <c r="E65" s="174">
        <v>148.30000000000001</v>
      </c>
      <c r="F65" s="174">
        <v>0</v>
      </c>
      <c r="G65" s="128">
        <f t="shared" si="0"/>
        <v>27045.952730000001</v>
      </c>
      <c r="H65" s="163">
        <f t="shared" si="2"/>
        <v>110.82512261187863</v>
      </c>
      <c r="I65" s="91">
        <v>0</v>
      </c>
      <c r="J65" s="76" t="s">
        <v>150</v>
      </c>
      <c r="K65" s="97">
        <v>3</v>
      </c>
      <c r="L65" s="122">
        <f t="shared" si="1"/>
        <v>3</v>
      </c>
    </row>
    <row r="66" spans="1:12">
      <c r="A66" s="93">
        <v>62</v>
      </c>
      <c r="B66" s="72" t="s">
        <v>61</v>
      </c>
      <c r="C66" s="200">
        <v>4650.4447900000005</v>
      </c>
      <c r="D66" s="124">
        <v>0</v>
      </c>
      <c r="E66" s="174">
        <v>3416.2</v>
      </c>
      <c r="F66" s="174">
        <v>160.80000000000001</v>
      </c>
      <c r="G66" s="128">
        <f t="shared" si="0"/>
        <v>8227.4447899999996</v>
      </c>
      <c r="H66" s="130">
        <f t="shared" si="2"/>
        <v>33.713272619263797</v>
      </c>
      <c r="I66" s="91">
        <v>8</v>
      </c>
      <c r="J66" s="76" t="s">
        <v>150</v>
      </c>
      <c r="K66" s="97">
        <v>3</v>
      </c>
      <c r="L66" s="122">
        <f t="shared" si="1"/>
        <v>11</v>
      </c>
    </row>
    <row r="67" spans="1:12">
      <c r="A67" s="93">
        <v>63</v>
      </c>
      <c r="B67" s="72" t="s">
        <v>62</v>
      </c>
      <c r="C67" s="200">
        <v>34254.861100000002</v>
      </c>
      <c r="D67" s="124">
        <v>0</v>
      </c>
      <c r="E67" s="174">
        <v>2505</v>
      </c>
      <c r="F67" s="174">
        <v>296.89999999999998</v>
      </c>
      <c r="G67" s="128">
        <f t="shared" si="0"/>
        <v>37056.761100000003</v>
      </c>
      <c r="H67" s="163">
        <f t="shared" si="2"/>
        <v>151.84601309870715</v>
      </c>
      <c r="I67" s="91">
        <v>0</v>
      </c>
      <c r="J67" s="105" t="s">
        <v>151</v>
      </c>
      <c r="K67" s="97">
        <v>0</v>
      </c>
      <c r="L67" s="122">
        <f t="shared" si="1"/>
        <v>0</v>
      </c>
    </row>
    <row r="68" spans="1:12">
      <c r="A68" s="93">
        <v>64</v>
      </c>
      <c r="B68" s="72" t="s">
        <v>63</v>
      </c>
      <c r="C68" s="200">
        <v>44770.461340000002</v>
      </c>
      <c r="D68" s="174">
        <v>1746</v>
      </c>
      <c r="E68" s="125">
        <v>0</v>
      </c>
      <c r="F68" s="125">
        <v>0</v>
      </c>
      <c r="G68" s="128">
        <f t="shared" si="0"/>
        <v>43024.461340000002</v>
      </c>
      <c r="H68" s="163">
        <f t="shared" si="2"/>
        <v>176.2996205353322</v>
      </c>
      <c r="I68" s="91">
        <v>0</v>
      </c>
      <c r="J68" s="105" t="s">
        <v>151</v>
      </c>
      <c r="K68" s="97">
        <v>0</v>
      </c>
      <c r="L68" s="122">
        <f t="shared" si="1"/>
        <v>0</v>
      </c>
    </row>
    <row r="69" spans="1:12">
      <c r="A69" s="93">
        <v>65</v>
      </c>
      <c r="B69" s="72" t="s">
        <v>64</v>
      </c>
      <c r="C69" s="200">
        <v>2448.3033799999998</v>
      </c>
      <c r="D69" s="124">
        <v>0</v>
      </c>
      <c r="E69" s="174">
        <v>1935.2</v>
      </c>
      <c r="F69" s="174">
        <v>54.2</v>
      </c>
      <c r="G69" s="128">
        <f t="shared" si="0"/>
        <v>4437.7033799999999</v>
      </c>
      <c r="H69" s="128">
        <f t="shared" si="2"/>
        <v>18.184200279922923</v>
      </c>
      <c r="I69" s="91">
        <v>8</v>
      </c>
      <c r="J69" s="105" t="s">
        <v>153</v>
      </c>
      <c r="K69" s="97">
        <v>1</v>
      </c>
      <c r="L69" s="122">
        <f t="shared" si="1"/>
        <v>9</v>
      </c>
    </row>
    <row r="70" spans="1:12">
      <c r="A70" s="93">
        <v>66</v>
      </c>
      <c r="B70" s="72" t="s">
        <v>65</v>
      </c>
      <c r="C70" s="200">
        <v>5807.8697000000002</v>
      </c>
      <c r="D70" s="124">
        <v>0</v>
      </c>
      <c r="E70" s="174">
        <v>7969.8</v>
      </c>
      <c r="F70" s="174">
        <v>560.29999999999995</v>
      </c>
      <c r="G70" s="128">
        <f t="shared" ref="G70:G106" si="3">C70-D70+E70+F70</f>
        <v>14337.9697</v>
      </c>
      <c r="H70" s="162">
        <f t="shared" si="2"/>
        <v>58.752127014011101</v>
      </c>
      <c r="I70" s="91">
        <v>6</v>
      </c>
      <c r="J70" s="76" t="s">
        <v>152</v>
      </c>
      <c r="K70" s="97">
        <v>3</v>
      </c>
      <c r="L70" s="122">
        <f t="shared" ref="L70:L106" si="4">SUM(I70,K70)</f>
        <v>9</v>
      </c>
    </row>
    <row r="71" spans="1:12">
      <c r="A71" s="93">
        <v>67</v>
      </c>
      <c r="B71" s="72" t="s">
        <v>66</v>
      </c>
      <c r="C71" s="200">
        <v>5722.4947499999998</v>
      </c>
      <c r="D71" s="124">
        <v>0</v>
      </c>
      <c r="E71" s="174">
        <v>4839.1000000000004</v>
      </c>
      <c r="F71" s="174">
        <v>182.4</v>
      </c>
      <c r="G71" s="128">
        <f t="shared" si="3"/>
        <v>10743.99475</v>
      </c>
      <c r="H71" s="162">
        <f t="shared" si="2"/>
        <v>44.025239095732537</v>
      </c>
      <c r="I71" s="91">
        <v>6</v>
      </c>
      <c r="J71" s="76" t="s">
        <v>150</v>
      </c>
      <c r="K71" s="97">
        <v>3</v>
      </c>
      <c r="L71" s="122">
        <f t="shared" si="4"/>
        <v>9</v>
      </c>
    </row>
    <row r="72" spans="1:12">
      <c r="A72" s="93">
        <v>68</v>
      </c>
      <c r="B72" s="72" t="s">
        <v>67</v>
      </c>
      <c r="C72" s="200">
        <v>3150.48236</v>
      </c>
      <c r="D72" s="124">
        <v>0</v>
      </c>
      <c r="E72" s="174">
        <v>2347.1</v>
      </c>
      <c r="F72" s="174">
        <v>91.1</v>
      </c>
      <c r="G72" s="128">
        <f t="shared" si="3"/>
        <v>5588.6823600000007</v>
      </c>
      <c r="H72" s="128">
        <f t="shared" si="2"/>
        <v>22.900520975133837</v>
      </c>
      <c r="I72" s="91">
        <v>8</v>
      </c>
      <c r="J72" s="76" t="s">
        <v>152</v>
      </c>
      <c r="K72" s="97">
        <v>3</v>
      </c>
      <c r="L72" s="122">
        <f t="shared" si="4"/>
        <v>11</v>
      </c>
    </row>
    <row r="73" spans="1:12">
      <c r="A73" s="93">
        <v>69</v>
      </c>
      <c r="B73" s="72" t="s">
        <v>68</v>
      </c>
      <c r="C73" s="200">
        <v>5876.6928799999996</v>
      </c>
      <c r="D73" s="124">
        <v>0</v>
      </c>
      <c r="E73" s="174">
        <v>4637.3999999999996</v>
      </c>
      <c r="F73" s="174">
        <v>124.8</v>
      </c>
      <c r="G73" s="128">
        <f t="shared" si="3"/>
        <v>10638.892879999999</v>
      </c>
      <c r="H73" s="162">
        <f t="shared" ref="H73:H106" si="5">G73/$G$108*100</f>
        <v>43.594567351765178</v>
      </c>
      <c r="I73" s="91">
        <v>6</v>
      </c>
      <c r="J73" s="105" t="s">
        <v>151</v>
      </c>
      <c r="K73" s="97">
        <v>0</v>
      </c>
      <c r="L73" s="122">
        <f t="shared" si="4"/>
        <v>6</v>
      </c>
    </row>
    <row r="74" spans="1:12">
      <c r="A74" s="93">
        <v>70</v>
      </c>
      <c r="B74" s="72" t="s">
        <v>69</v>
      </c>
      <c r="C74" s="200">
        <v>3645.2070800000001</v>
      </c>
      <c r="D74" s="124">
        <v>0</v>
      </c>
      <c r="E74" s="174">
        <v>2114.1999999999998</v>
      </c>
      <c r="F74" s="174">
        <v>0</v>
      </c>
      <c r="G74" s="128">
        <f t="shared" si="3"/>
        <v>5759.40708</v>
      </c>
      <c r="H74" s="128">
        <f t="shared" si="5"/>
        <v>23.600092856212051</v>
      </c>
      <c r="I74" s="91">
        <v>8</v>
      </c>
      <c r="J74" s="76" t="s">
        <v>152</v>
      </c>
      <c r="K74" s="97">
        <v>3</v>
      </c>
      <c r="L74" s="122">
        <f t="shared" si="4"/>
        <v>11</v>
      </c>
    </row>
    <row r="75" spans="1:12">
      <c r="A75" s="93">
        <v>71</v>
      </c>
      <c r="B75" s="72" t="s">
        <v>70</v>
      </c>
      <c r="C75" s="200">
        <v>6931.4738299999999</v>
      </c>
      <c r="D75" s="124">
        <v>0</v>
      </c>
      <c r="E75" s="174">
        <v>5248.4</v>
      </c>
      <c r="F75" s="125">
        <v>0</v>
      </c>
      <c r="G75" s="128">
        <f t="shared" si="3"/>
        <v>12179.87383</v>
      </c>
      <c r="H75" s="162">
        <f t="shared" si="5"/>
        <v>49.908983576300201</v>
      </c>
      <c r="I75" s="91">
        <v>6</v>
      </c>
      <c r="J75" s="76" t="s">
        <v>150</v>
      </c>
      <c r="K75" s="97">
        <v>3</v>
      </c>
      <c r="L75" s="122">
        <f t="shared" si="4"/>
        <v>9</v>
      </c>
    </row>
    <row r="76" spans="1:12">
      <c r="A76" s="93">
        <v>72</v>
      </c>
      <c r="B76" s="72" t="s">
        <v>71</v>
      </c>
      <c r="C76" s="200">
        <v>61353.700770000003</v>
      </c>
      <c r="D76" s="124">
        <v>0</v>
      </c>
      <c r="E76" s="125">
        <v>0</v>
      </c>
      <c r="F76" s="125">
        <v>0</v>
      </c>
      <c r="G76" s="128">
        <f>C76-D76+E76+F76</f>
        <v>61353.700770000003</v>
      </c>
      <c r="H76" s="163">
        <f t="shared" si="5"/>
        <v>251.4066144538352</v>
      </c>
      <c r="I76" s="91">
        <v>0</v>
      </c>
      <c r="J76" s="76" t="s">
        <v>150</v>
      </c>
      <c r="K76" s="97">
        <v>3</v>
      </c>
      <c r="L76" s="122">
        <f t="shared" si="4"/>
        <v>3</v>
      </c>
    </row>
    <row r="77" spans="1:12">
      <c r="A77" s="93">
        <v>73</v>
      </c>
      <c r="B77" s="72" t="s">
        <v>72</v>
      </c>
      <c r="C77" s="200">
        <v>4418.2996499999999</v>
      </c>
      <c r="D77" s="124">
        <v>0</v>
      </c>
      <c r="E77" s="174">
        <v>3213</v>
      </c>
      <c r="F77" s="174">
        <v>50.3</v>
      </c>
      <c r="G77" s="128">
        <f t="shared" si="3"/>
        <v>7681.5996500000001</v>
      </c>
      <c r="H77" s="130">
        <f t="shared" si="5"/>
        <v>31.476584743206931</v>
      </c>
      <c r="I77" s="91">
        <v>8</v>
      </c>
      <c r="J77" s="105" t="s">
        <v>153</v>
      </c>
      <c r="K77" s="97">
        <v>1</v>
      </c>
      <c r="L77" s="122">
        <f t="shared" si="4"/>
        <v>9</v>
      </c>
    </row>
    <row r="78" spans="1:12">
      <c r="A78" s="93">
        <v>74</v>
      </c>
      <c r="B78" s="72" t="s">
        <v>73</v>
      </c>
      <c r="C78" s="200">
        <v>22862.084569999999</v>
      </c>
      <c r="D78" s="124">
        <v>0</v>
      </c>
      <c r="E78" s="174">
        <v>3485.3</v>
      </c>
      <c r="F78" s="174">
        <v>0</v>
      </c>
      <c r="G78" s="128">
        <f>C78-D78+E78+F78</f>
        <v>26347.384569999998</v>
      </c>
      <c r="H78" s="163">
        <f>G78/$G$108*100</f>
        <v>107.96262770339349</v>
      </c>
      <c r="I78" s="91">
        <v>0</v>
      </c>
      <c r="J78" s="76" t="s">
        <v>150</v>
      </c>
      <c r="K78" s="97">
        <v>3</v>
      </c>
      <c r="L78" s="122">
        <f t="shared" si="4"/>
        <v>3</v>
      </c>
    </row>
    <row r="79" spans="1:12">
      <c r="A79" s="93">
        <v>75</v>
      </c>
      <c r="B79" s="72" t="s">
        <v>74</v>
      </c>
      <c r="C79" s="200">
        <v>36103.160320000003</v>
      </c>
      <c r="D79" s="174">
        <v>3275.5</v>
      </c>
      <c r="E79" s="125">
        <v>0</v>
      </c>
      <c r="F79" s="125">
        <v>0</v>
      </c>
      <c r="G79" s="128">
        <f>C79-D79+E79+F79</f>
        <v>32827.660320000003</v>
      </c>
      <c r="H79" s="163">
        <f t="shared" si="5"/>
        <v>134.51659537915279</v>
      </c>
      <c r="I79" s="91">
        <v>0</v>
      </c>
      <c r="J79" s="76" t="s">
        <v>150</v>
      </c>
      <c r="K79" s="97">
        <v>3</v>
      </c>
      <c r="L79" s="122">
        <f t="shared" si="4"/>
        <v>3</v>
      </c>
    </row>
    <row r="80" spans="1:12">
      <c r="A80" s="93">
        <v>76</v>
      </c>
      <c r="B80" s="72" t="s">
        <v>75</v>
      </c>
      <c r="C80" s="200">
        <v>8522.5903900000012</v>
      </c>
      <c r="D80" s="124">
        <v>0</v>
      </c>
      <c r="E80" s="174">
        <v>4348.3999999999996</v>
      </c>
      <c r="F80" s="174">
        <v>165</v>
      </c>
      <c r="G80" s="128">
        <f t="shared" si="3"/>
        <v>13035.990390000001</v>
      </c>
      <c r="H80" s="162">
        <f t="shared" si="5"/>
        <v>53.417058284528828</v>
      </c>
      <c r="I80" s="91">
        <v>6</v>
      </c>
      <c r="J80" s="105" t="s">
        <v>151</v>
      </c>
      <c r="K80" s="97">
        <v>0</v>
      </c>
      <c r="L80" s="122">
        <f t="shared" si="4"/>
        <v>6</v>
      </c>
    </row>
    <row r="81" spans="1:12">
      <c r="A81" s="93">
        <v>77</v>
      </c>
      <c r="B81" s="72" t="s">
        <v>76</v>
      </c>
      <c r="C81" s="200">
        <v>6485.4851799999997</v>
      </c>
      <c r="D81" s="124">
        <v>0</v>
      </c>
      <c r="E81" s="174">
        <v>2842.2</v>
      </c>
      <c r="F81" s="125">
        <v>0</v>
      </c>
      <c r="G81" s="128">
        <f t="shared" si="3"/>
        <v>9327.6851800000004</v>
      </c>
      <c r="H81" s="130">
        <f t="shared" si="5"/>
        <v>38.221683816368298</v>
      </c>
      <c r="I81" s="91">
        <v>8</v>
      </c>
      <c r="J81" s="105" t="s">
        <v>151</v>
      </c>
      <c r="K81" s="97">
        <v>1</v>
      </c>
      <c r="L81" s="122">
        <f t="shared" si="4"/>
        <v>9</v>
      </c>
    </row>
    <row r="82" spans="1:12">
      <c r="A82" s="93">
        <v>78</v>
      </c>
      <c r="B82" s="72" t="s">
        <v>77</v>
      </c>
      <c r="C82" s="200">
        <v>84498.953810000006</v>
      </c>
      <c r="D82" s="124">
        <v>0</v>
      </c>
      <c r="E82" s="174">
        <v>5052.7</v>
      </c>
      <c r="F82" s="174">
        <v>210.9</v>
      </c>
      <c r="G82" s="128">
        <f t="shared" si="3"/>
        <v>89762.553809999998</v>
      </c>
      <c r="H82" s="163">
        <f t="shared" si="5"/>
        <v>367.81643934894959</v>
      </c>
      <c r="I82" s="91">
        <v>0</v>
      </c>
      <c r="J82" s="105" t="s">
        <v>151</v>
      </c>
      <c r="K82" s="97">
        <v>0</v>
      </c>
      <c r="L82" s="122">
        <f t="shared" si="4"/>
        <v>0</v>
      </c>
    </row>
    <row r="83" spans="1:12">
      <c r="A83" s="93">
        <v>79</v>
      </c>
      <c r="B83" s="72" t="s">
        <v>78</v>
      </c>
      <c r="C83" s="200">
        <v>4376.3025900000002</v>
      </c>
      <c r="D83" s="124">
        <v>0</v>
      </c>
      <c r="E83" s="174">
        <v>3397.3</v>
      </c>
      <c r="F83" s="174">
        <v>12.1</v>
      </c>
      <c r="G83" s="128">
        <f t="shared" si="3"/>
        <v>7785.7025900000008</v>
      </c>
      <c r="H83" s="130">
        <f t="shared" si="5"/>
        <v>31.90316321152466</v>
      </c>
      <c r="I83" s="91">
        <v>8</v>
      </c>
      <c r="J83" s="76" t="s">
        <v>150</v>
      </c>
      <c r="K83" s="97">
        <v>3</v>
      </c>
      <c r="L83" s="122">
        <f t="shared" si="4"/>
        <v>11</v>
      </c>
    </row>
    <row r="84" spans="1:12">
      <c r="A84" s="93">
        <v>80</v>
      </c>
      <c r="B84" s="72" t="s">
        <v>79</v>
      </c>
      <c r="C84" s="200">
        <v>2588.6447200000002</v>
      </c>
      <c r="D84" s="124">
        <v>0</v>
      </c>
      <c r="E84" s="174">
        <v>2952.9</v>
      </c>
      <c r="F84" s="174">
        <v>182.2</v>
      </c>
      <c r="G84" s="128">
        <f t="shared" si="3"/>
        <v>5723.7447199999997</v>
      </c>
      <c r="H84" s="128">
        <f t="shared" si="5"/>
        <v>23.453960624928328</v>
      </c>
      <c r="I84" s="91">
        <v>8</v>
      </c>
      <c r="J84" s="76" t="s">
        <v>152</v>
      </c>
      <c r="K84" s="97">
        <v>3</v>
      </c>
      <c r="L84" s="122">
        <f t="shared" si="4"/>
        <v>11</v>
      </c>
    </row>
    <row r="85" spans="1:12">
      <c r="A85" s="93">
        <v>81</v>
      </c>
      <c r="B85" s="72" t="s">
        <v>80</v>
      </c>
      <c r="C85" s="200">
        <v>3059.1969100000001</v>
      </c>
      <c r="D85" s="124">
        <v>0</v>
      </c>
      <c r="E85" s="174">
        <v>3433.8</v>
      </c>
      <c r="F85" s="174">
        <v>270.60000000000002</v>
      </c>
      <c r="G85" s="128">
        <f t="shared" si="3"/>
        <v>6763.5969100000002</v>
      </c>
      <c r="H85" s="128">
        <f t="shared" si="5"/>
        <v>27.714921501605144</v>
      </c>
      <c r="I85" s="91">
        <v>8</v>
      </c>
      <c r="J85" s="76" t="s">
        <v>152</v>
      </c>
      <c r="K85" s="97">
        <v>3</v>
      </c>
      <c r="L85" s="122">
        <f t="shared" si="4"/>
        <v>11</v>
      </c>
    </row>
    <row r="86" spans="1:12">
      <c r="A86" s="93">
        <v>82</v>
      </c>
      <c r="B86" s="72" t="s">
        <v>81</v>
      </c>
      <c r="C86" s="200">
        <v>8210.4231</v>
      </c>
      <c r="D86" s="124">
        <v>0</v>
      </c>
      <c r="E86" s="174">
        <v>5155.5</v>
      </c>
      <c r="F86" s="174">
        <v>220.8</v>
      </c>
      <c r="G86" s="128">
        <f t="shared" si="3"/>
        <v>13586.723099999999</v>
      </c>
      <c r="H86" s="162">
        <f t="shared" si="5"/>
        <v>55.673773761385391</v>
      </c>
      <c r="I86" s="91">
        <v>6</v>
      </c>
      <c r="J86" s="76" t="s">
        <v>150</v>
      </c>
      <c r="K86" s="97">
        <v>3</v>
      </c>
      <c r="L86" s="122">
        <f t="shared" si="4"/>
        <v>9</v>
      </c>
    </row>
    <row r="87" spans="1:12">
      <c r="A87" s="93">
        <v>83</v>
      </c>
      <c r="B87" s="72" t="s">
        <v>82</v>
      </c>
      <c r="C87" s="200">
        <v>7378.0464499999998</v>
      </c>
      <c r="D87" s="124">
        <v>0</v>
      </c>
      <c r="E87" s="174">
        <v>3283.7</v>
      </c>
      <c r="F87" s="174">
        <v>70.099999999999994</v>
      </c>
      <c r="G87" s="128">
        <f t="shared" si="3"/>
        <v>10731.846449999999</v>
      </c>
      <c r="H87" s="162">
        <f t="shared" si="5"/>
        <v>43.975459490981081</v>
      </c>
      <c r="I87" s="91">
        <v>6</v>
      </c>
      <c r="J87" s="105" t="s">
        <v>153</v>
      </c>
      <c r="K87" s="97">
        <v>1</v>
      </c>
      <c r="L87" s="122">
        <f t="shared" si="4"/>
        <v>7</v>
      </c>
    </row>
    <row r="88" spans="1:12">
      <c r="A88" s="93">
        <v>84</v>
      </c>
      <c r="B88" s="72" t="s">
        <v>83</v>
      </c>
      <c r="C88" s="200">
        <v>87665.445959999997</v>
      </c>
      <c r="D88" s="124">
        <v>0</v>
      </c>
      <c r="E88" s="125">
        <v>0</v>
      </c>
      <c r="F88" s="174">
        <v>869.4</v>
      </c>
      <c r="G88" s="128">
        <f t="shared" si="3"/>
        <v>88534.845959999991</v>
      </c>
      <c r="H88" s="163">
        <f t="shared" si="5"/>
        <v>362.78570982109329</v>
      </c>
      <c r="I88" s="91">
        <v>0</v>
      </c>
      <c r="J88" s="105" t="s">
        <v>151</v>
      </c>
      <c r="K88" s="97">
        <v>0</v>
      </c>
      <c r="L88" s="122">
        <f t="shared" si="4"/>
        <v>0</v>
      </c>
    </row>
    <row r="89" spans="1:12">
      <c r="A89" s="93">
        <v>85</v>
      </c>
      <c r="B89" s="72" t="s">
        <v>84</v>
      </c>
      <c r="C89" s="200">
        <v>37697.087209999998</v>
      </c>
      <c r="D89" s="124">
        <v>0</v>
      </c>
      <c r="E89" s="174">
        <v>7046.7</v>
      </c>
      <c r="F89" s="174">
        <v>206.1</v>
      </c>
      <c r="G89" s="128">
        <f t="shared" si="3"/>
        <v>44949.887209999994</v>
      </c>
      <c r="H89" s="163">
        <f t="shared" si="5"/>
        <v>184.18936138687704</v>
      </c>
      <c r="I89" s="91">
        <v>0</v>
      </c>
      <c r="J89" s="105" t="s">
        <v>151</v>
      </c>
      <c r="K89" s="97">
        <v>0</v>
      </c>
      <c r="L89" s="122">
        <f t="shared" si="4"/>
        <v>0</v>
      </c>
    </row>
    <row r="90" spans="1:12">
      <c r="A90" s="93">
        <v>86</v>
      </c>
      <c r="B90" s="72" t="s">
        <v>85</v>
      </c>
      <c r="C90" s="200">
        <v>16843.0533</v>
      </c>
      <c r="D90" s="124">
        <v>0</v>
      </c>
      <c r="E90" s="174">
        <v>8540.2000000000007</v>
      </c>
      <c r="F90" s="174">
        <v>456.6</v>
      </c>
      <c r="G90" s="128">
        <f t="shared" si="3"/>
        <v>25839.853299999999</v>
      </c>
      <c r="H90" s="163">
        <f t="shared" si="5"/>
        <v>105.88293704547402</v>
      </c>
      <c r="I90" s="91">
        <v>0</v>
      </c>
      <c r="J90" s="76" t="s">
        <v>152</v>
      </c>
      <c r="K90" s="97">
        <v>3</v>
      </c>
      <c r="L90" s="122">
        <f t="shared" si="4"/>
        <v>3</v>
      </c>
    </row>
    <row r="91" spans="1:12">
      <c r="A91" s="93">
        <v>87</v>
      </c>
      <c r="B91" s="72" t="s">
        <v>86</v>
      </c>
      <c r="C91" s="200">
        <v>9170.4792200000011</v>
      </c>
      <c r="D91" s="124">
        <v>0</v>
      </c>
      <c r="E91" s="174">
        <v>5309.9620000000004</v>
      </c>
      <c r="F91" s="174">
        <v>70.647999999999996</v>
      </c>
      <c r="G91" s="128">
        <f t="shared" si="3"/>
        <v>14551.08922</v>
      </c>
      <c r="H91" s="162">
        <f t="shared" si="5"/>
        <v>59.625418377446273</v>
      </c>
      <c r="I91" s="91">
        <v>6</v>
      </c>
      <c r="J91" s="105" t="s">
        <v>153</v>
      </c>
      <c r="K91" s="97">
        <v>1</v>
      </c>
      <c r="L91" s="122">
        <f t="shared" si="4"/>
        <v>7</v>
      </c>
    </row>
    <row r="92" spans="1:12">
      <c r="A92" s="93">
        <v>88</v>
      </c>
      <c r="B92" s="72" t="s">
        <v>87</v>
      </c>
      <c r="C92" s="200">
        <v>11898.87651</v>
      </c>
      <c r="D92" s="124">
        <v>0</v>
      </c>
      <c r="E92" s="174">
        <v>4486.5789999999997</v>
      </c>
      <c r="F92" s="174">
        <v>125.188</v>
      </c>
      <c r="G92" s="128">
        <f t="shared" si="3"/>
        <v>16510.643509999998</v>
      </c>
      <c r="H92" s="161">
        <f t="shared" si="5"/>
        <v>67.655005895470538</v>
      </c>
      <c r="I92" s="91">
        <v>4</v>
      </c>
      <c r="J92" s="76" t="s">
        <v>150</v>
      </c>
      <c r="K92" s="97">
        <v>3</v>
      </c>
      <c r="L92" s="122">
        <f t="shared" si="4"/>
        <v>7</v>
      </c>
    </row>
    <row r="93" spans="1:12">
      <c r="A93" s="93">
        <v>89</v>
      </c>
      <c r="B93" s="72" t="s">
        <v>88</v>
      </c>
      <c r="C93" s="200">
        <v>17929.018199999999</v>
      </c>
      <c r="D93" s="124">
        <v>0</v>
      </c>
      <c r="E93" s="174">
        <v>3270.1509999999998</v>
      </c>
      <c r="F93" s="125">
        <v>0</v>
      </c>
      <c r="G93" s="128">
        <f t="shared" si="3"/>
        <v>21199.169199999997</v>
      </c>
      <c r="H93" s="164">
        <f t="shared" si="5"/>
        <v>86.866990758804022</v>
      </c>
      <c r="I93" s="91">
        <v>2</v>
      </c>
      <c r="J93" s="105" t="s">
        <v>151</v>
      </c>
      <c r="K93" s="97">
        <v>0</v>
      </c>
      <c r="L93" s="122">
        <f t="shared" si="4"/>
        <v>2</v>
      </c>
    </row>
    <row r="94" spans="1:12">
      <c r="A94" s="93">
        <v>90</v>
      </c>
      <c r="B94" s="72" t="s">
        <v>89</v>
      </c>
      <c r="C94" s="200">
        <v>5489.0379000000003</v>
      </c>
      <c r="D94" s="124">
        <v>0</v>
      </c>
      <c r="E94" s="174">
        <v>3563.5010000000002</v>
      </c>
      <c r="F94" s="174">
        <v>180.93</v>
      </c>
      <c r="G94" s="128">
        <f t="shared" si="3"/>
        <v>9233.4688999999998</v>
      </c>
      <c r="H94" s="130">
        <f t="shared" si="5"/>
        <v>37.835617520709462</v>
      </c>
      <c r="I94" s="91">
        <v>8</v>
      </c>
      <c r="J94" s="105" t="s">
        <v>151</v>
      </c>
      <c r="K94" s="97">
        <v>0</v>
      </c>
      <c r="L94" s="122">
        <f t="shared" si="4"/>
        <v>8</v>
      </c>
    </row>
    <row r="95" spans="1:12">
      <c r="A95" s="93">
        <v>91</v>
      </c>
      <c r="B95" s="72" t="s">
        <v>90</v>
      </c>
      <c r="C95" s="200">
        <v>3978.93696</v>
      </c>
      <c r="D95" s="124">
        <v>0</v>
      </c>
      <c r="E95" s="174">
        <v>4717.9530000000004</v>
      </c>
      <c r="F95" s="174">
        <v>83.644999999999996</v>
      </c>
      <c r="G95" s="128">
        <f t="shared" si="3"/>
        <v>8780.5349600000009</v>
      </c>
      <c r="H95" s="130">
        <f t="shared" si="5"/>
        <v>35.979648166008118</v>
      </c>
      <c r="I95" s="91">
        <v>8</v>
      </c>
      <c r="J95" s="76" t="s">
        <v>152</v>
      </c>
      <c r="K95" s="97">
        <v>3</v>
      </c>
      <c r="L95" s="122">
        <f t="shared" si="4"/>
        <v>11</v>
      </c>
    </row>
    <row r="96" spans="1:12">
      <c r="A96" s="93">
        <v>92</v>
      </c>
      <c r="B96" s="72" t="s">
        <v>91</v>
      </c>
      <c r="C96" s="200">
        <v>7275.8697199999997</v>
      </c>
      <c r="D96" s="124">
        <v>0</v>
      </c>
      <c r="E96" s="174">
        <v>675.9</v>
      </c>
      <c r="F96" s="174">
        <v>18.989000000000001</v>
      </c>
      <c r="G96" s="128">
        <f t="shared" si="3"/>
        <v>7970.7587199999989</v>
      </c>
      <c r="H96" s="130">
        <f t="shared" si="5"/>
        <v>32.661460340195624</v>
      </c>
      <c r="I96" s="91">
        <v>8</v>
      </c>
      <c r="J96" s="105" t="s">
        <v>153</v>
      </c>
      <c r="K96" s="97">
        <v>1</v>
      </c>
      <c r="L96" s="122">
        <f t="shared" si="4"/>
        <v>9</v>
      </c>
    </row>
    <row r="97" spans="1:12">
      <c r="A97" s="93">
        <v>93</v>
      </c>
      <c r="B97" s="72" t="s">
        <v>92</v>
      </c>
      <c r="C97" s="200">
        <v>5243.5972099999999</v>
      </c>
      <c r="D97" s="124">
        <v>0</v>
      </c>
      <c r="E97" s="174">
        <v>6158.1090000000004</v>
      </c>
      <c r="F97" s="174">
        <v>100.51300000000001</v>
      </c>
      <c r="G97" s="128">
        <f t="shared" si="3"/>
        <v>11502.219210000001</v>
      </c>
      <c r="H97" s="162">
        <f t="shared" si="5"/>
        <v>47.132185247184516</v>
      </c>
      <c r="I97" s="91">
        <v>6</v>
      </c>
      <c r="J97" s="105" t="s">
        <v>153</v>
      </c>
      <c r="K97" s="97">
        <v>1</v>
      </c>
      <c r="L97" s="122">
        <f t="shared" si="4"/>
        <v>7</v>
      </c>
    </row>
    <row r="98" spans="1:12">
      <c r="A98" s="93">
        <v>94</v>
      </c>
      <c r="B98" s="72" t="s">
        <v>93</v>
      </c>
      <c r="C98" s="200">
        <v>7611.6218200000003</v>
      </c>
      <c r="D98" s="124">
        <v>0</v>
      </c>
      <c r="E98" s="174">
        <v>3108.0309999999999</v>
      </c>
      <c r="F98" s="125">
        <v>0</v>
      </c>
      <c r="G98" s="128">
        <f t="shared" si="3"/>
        <v>10719.652819999999</v>
      </c>
      <c r="H98" s="162">
        <f t="shared" si="5"/>
        <v>43.925494139295211</v>
      </c>
      <c r="I98" s="91">
        <v>6</v>
      </c>
      <c r="J98" s="105" t="s">
        <v>151</v>
      </c>
      <c r="K98" s="97">
        <v>0</v>
      </c>
      <c r="L98" s="122">
        <f t="shared" si="4"/>
        <v>6</v>
      </c>
    </row>
    <row r="99" spans="1:12">
      <c r="A99" s="93">
        <v>95</v>
      </c>
      <c r="B99" s="72" t="s">
        <v>94</v>
      </c>
      <c r="C99" s="200">
        <v>3564.7945800000002</v>
      </c>
      <c r="D99" s="124">
        <v>0</v>
      </c>
      <c r="E99" s="174">
        <v>2360.877</v>
      </c>
      <c r="F99" s="125">
        <v>0</v>
      </c>
      <c r="G99" s="128">
        <f t="shared" si="3"/>
        <v>5925.6715800000002</v>
      </c>
      <c r="H99" s="128">
        <f t="shared" si="5"/>
        <v>24.281388271553951</v>
      </c>
      <c r="I99" s="91">
        <v>8</v>
      </c>
      <c r="J99" s="76" t="s">
        <v>150</v>
      </c>
      <c r="K99" s="97">
        <v>3</v>
      </c>
      <c r="L99" s="122">
        <f t="shared" si="4"/>
        <v>11</v>
      </c>
    </row>
    <row r="100" spans="1:12">
      <c r="A100" s="93">
        <v>96</v>
      </c>
      <c r="B100" s="72" t="s">
        <v>95</v>
      </c>
      <c r="C100" s="200">
        <v>6539.3248700000004</v>
      </c>
      <c r="D100" s="124">
        <v>0</v>
      </c>
      <c r="E100" s="174">
        <v>4819.8620000000001</v>
      </c>
      <c r="F100" s="174">
        <v>200.18600000000001</v>
      </c>
      <c r="G100" s="128">
        <f t="shared" si="3"/>
        <v>11559.372870000001</v>
      </c>
      <c r="H100" s="162">
        <f t="shared" si="5"/>
        <v>47.366381521963611</v>
      </c>
      <c r="I100" s="91">
        <v>6</v>
      </c>
      <c r="J100" s="105" t="s">
        <v>153</v>
      </c>
      <c r="K100" s="97">
        <v>1</v>
      </c>
      <c r="L100" s="122">
        <f t="shared" si="4"/>
        <v>7</v>
      </c>
    </row>
    <row r="101" spans="1:12">
      <c r="A101" s="93">
        <v>97</v>
      </c>
      <c r="B101" s="72" t="s">
        <v>96</v>
      </c>
      <c r="C101" s="200">
        <v>28760.407059999998</v>
      </c>
      <c r="D101" s="124">
        <v>0</v>
      </c>
      <c r="E101" s="174">
        <v>4782.2380000000003</v>
      </c>
      <c r="F101" s="174">
        <v>0</v>
      </c>
      <c r="G101" s="128">
        <f t="shared" si="3"/>
        <v>33542.645059999995</v>
      </c>
      <c r="H101" s="166">
        <f t="shared" si="5"/>
        <v>137.44635985323723</v>
      </c>
      <c r="I101" s="92">
        <v>0</v>
      </c>
      <c r="J101" s="105" t="s">
        <v>153</v>
      </c>
      <c r="K101" s="97">
        <v>1</v>
      </c>
      <c r="L101" s="122">
        <f t="shared" si="4"/>
        <v>1</v>
      </c>
    </row>
    <row r="102" spans="1:12">
      <c r="A102" s="93">
        <v>98</v>
      </c>
      <c r="B102" s="72" t="s">
        <v>97</v>
      </c>
      <c r="C102" s="200">
        <v>8107.4975899999999</v>
      </c>
      <c r="D102" s="124">
        <v>0</v>
      </c>
      <c r="E102" s="174">
        <v>5187.9970000000003</v>
      </c>
      <c r="F102" s="174">
        <v>0</v>
      </c>
      <c r="G102" s="128">
        <f t="shared" si="3"/>
        <v>13295.49459</v>
      </c>
      <c r="H102" s="162">
        <f t="shared" si="5"/>
        <v>54.480418302584191</v>
      </c>
      <c r="I102" s="91">
        <v>6</v>
      </c>
      <c r="J102" s="76" t="s">
        <v>150</v>
      </c>
      <c r="K102" s="97">
        <v>3</v>
      </c>
      <c r="L102" s="122">
        <f t="shared" si="4"/>
        <v>9</v>
      </c>
    </row>
    <row r="103" spans="1:12">
      <c r="A103" s="93">
        <v>99</v>
      </c>
      <c r="B103" s="72" t="s">
        <v>98</v>
      </c>
      <c r="C103" s="200">
        <v>4977.9914400000007</v>
      </c>
      <c r="D103" s="124">
        <v>0</v>
      </c>
      <c r="E103" s="174">
        <v>2093.59</v>
      </c>
      <c r="F103" s="174">
        <v>0</v>
      </c>
      <c r="G103" s="128">
        <f t="shared" si="3"/>
        <v>7071.5814400000008</v>
      </c>
      <c r="H103" s="130">
        <f t="shared" si="5"/>
        <v>28.976937435765652</v>
      </c>
      <c r="I103" s="91">
        <v>8</v>
      </c>
      <c r="J103" s="76" t="s">
        <v>152</v>
      </c>
      <c r="K103" s="97">
        <v>3</v>
      </c>
      <c r="L103" s="122">
        <f t="shared" si="4"/>
        <v>11</v>
      </c>
    </row>
    <row r="104" spans="1:12">
      <c r="A104" s="93">
        <v>100</v>
      </c>
      <c r="B104" s="72" t="s">
        <v>99</v>
      </c>
      <c r="C104" s="200">
        <v>17399.850730000002</v>
      </c>
      <c r="D104" s="124">
        <v>0</v>
      </c>
      <c r="E104" s="174">
        <v>3594.4050000000002</v>
      </c>
      <c r="F104" s="174">
        <v>0</v>
      </c>
      <c r="G104" s="128">
        <f t="shared" si="3"/>
        <v>20994.255730000001</v>
      </c>
      <c r="H104" s="164">
        <f t="shared" si="5"/>
        <v>86.027324999409828</v>
      </c>
      <c r="I104" s="91">
        <v>2</v>
      </c>
      <c r="J104" s="76" t="s">
        <v>150</v>
      </c>
      <c r="K104" s="97">
        <v>3</v>
      </c>
      <c r="L104" s="122">
        <f t="shared" si="4"/>
        <v>5</v>
      </c>
    </row>
    <row r="105" spans="1:12">
      <c r="A105" s="93">
        <v>101</v>
      </c>
      <c r="B105" s="72" t="s">
        <v>100</v>
      </c>
      <c r="C105" s="200">
        <v>5198.58943</v>
      </c>
      <c r="D105" s="124">
        <v>0</v>
      </c>
      <c r="E105" s="174">
        <v>2713.7649999999999</v>
      </c>
      <c r="F105" s="125">
        <v>0</v>
      </c>
      <c r="G105" s="128">
        <f t="shared" si="3"/>
        <v>7912.3544299999994</v>
      </c>
      <c r="H105" s="128">
        <f t="shared" si="5"/>
        <v>32.422139408708155</v>
      </c>
      <c r="I105" s="91">
        <v>8</v>
      </c>
      <c r="J105" s="76" t="s">
        <v>150</v>
      </c>
      <c r="K105" s="97">
        <v>3</v>
      </c>
      <c r="L105" s="122">
        <f t="shared" si="4"/>
        <v>11</v>
      </c>
    </row>
    <row r="106" spans="1:12" ht="15" thickBot="1">
      <c r="A106" s="94">
        <v>102</v>
      </c>
      <c r="B106" s="95" t="s">
        <v>101</v>
      </c>
      <c r="C106" s="200">
        <v>3732.1628500000002</v>
      </c>
      <c r="D106" s="124">
        <v>0</v>
      </c>
      <c r="E106" s="174">
        <v>3443.5740000000001</v>
      </c>
      <c r="F106" s="174">
        <v>0</v>
      </c>
      <c r="G106" s="129">
        <f t="shared" si="3"/>
        <v>7175.7368500000002</v>
      </c>
      <c r="H106" s="129">
        <f t="shared" si="5"/>
        <v>29.403730908311239</v>
      </c>
      <c r="I106" s="96">
        <v>8</v>
      </c>
      <c r="J106" s="105" t="s">
        <v>151</v>
      </c>
      <c r="K106" s="116">
        <v>0</v>
      </c>
      <c r="L106" s="122">
        <f t="shared" si="4"/>
        <v>8</v>
      </c>
    </row>
    <row r="107" spans="1:12">
      <c r="A107" s="78"/>
      <c r="B107" s="79" t="s">
        <v>143</v>
      </c>
      <c r="C107" s="77"/>
      <c r="D107" s="77"/>
      <c r="E107" s="77"/>
      <c r="F107" s="77"/>
      <c r="G107" s="126">
        <f>SUM(G5:G106)</f>
        <v>2489225.4693199992</v>
      </c>
      <c r="H107" s="81" t="s">
        <v>158</v>
      </c>
      <c r="I107" s="81"/>
    </row>
    <row r="108" spans="1:12">
      <c r="A108" s="71"/>
      <c r="B108" s="74" t="s">
        <v>144</v>
      </c>
      <c r="C108" s="77"/>
      <c r="D108" s="77"/>
      <c r="E108" s="77"/>
      <c r="F108" s="77"/>
      <c r="G108" s="126">
        <f>G107/102</f>
        <v>24404.171267843129</v>
      </c>
      <c r="H108" s="80">
        <v>100</v>
      </c>
      <c r="I108" s="80"/>
    </row>
    <row r="109" spans="1:12" ht="15" thickBot="1">
      <c r="A109" s="102"/>
      <c r="B109" s="77"/>
      <c r="C109" s="77"/>
      <c r="D109" s="77"/>
      <c r="E109" s="77"/>
      <c r="F109" s="77"/>
      <c r="G109" s="80"/>
      <c r="H109" s="80"/>
      <c r="I109" s="80"/>
    </row>
    <row r="110" spans="1:12" ht="16" thickBot="1">
      <c r="D110" s="82" t="s">
        <v>162</v>
      </c>
      <c r="E110" s="103"/>
      <c r="G110" s="82" t="s">
        <v>163</v>
      </c>
      <c r="H110" s="103"/>
    </row>
    <row r="111" spans="1:12" ht="31" thickBot="1">
      <c r="D111" s="82" t="s">
        <v>145</v>
      </c>
      <c r="E111" s="101" t="s">
        <v>147</v>
      </c>
      <c r="G111" s="104" t="s">
        <v>164</v>
      </c>
      <c r="H111" s="101" t="s">
        <v>147</v>
      </c>
    </row>
    <row r="112" spans="1:12">
      <c r="D112" s="87" t="s">
        <v>160</v>
      </c>
      <c r="E112" s="83">
        <v>0</v>
      </c>
      <c r="G112" s="105" t="s">
        <v>151</v>
      </c>
      <c r="H112" s="83">
        <v>0</v>
      </c>
    </row>
    <row r="113" spans="3:9">
      <c r="D113" s="88" t="s">
        <v>182</v>
      </c>
      <c r="E113" s="84">
        <v>2</v>
      </c>
      <c r="G113" s="105" t="s">
        <v>153</v>
      </c>
      <c r="H113" s="84">
        <v>1</v>
      </c>
    </row>
    <row r="114" spans="3:9">
      <c r="D114" s="89" t="s">
        <v>183</v>
      </c>
      <c r="E114" s="84">
        <v>4</v>
      </c>
      <c r="G114" s="105" t="s">
        <v>148</v>
      </c>
      <c r="H114" s="84">
        <v>2</v>
      </c>
    </row>
    <row r="115" spans="3:9">
      <c r="D115" s="90" t="s">
        <v>184</v>
      </c>
      <c r="E115" s="84">
        <v>6</v>
      </c>
      <c r="G115" s="105" t="s">
        <v>152</v>
      </c>
      <c r="H115" s="84">
        <v>3</v>
      </c>
    </row>
    <row r="116" spans="3:9" ht="15" thickBot="1">
      <c r="D116" s="86" t="s">
        <v>185</v>
      </c>
      <c r="E116" s="85">
        <v>8</v>
      </c>
      <c r="G116" s="106" t="s">
        <v>150</v>
      </c>
      <c r="H116" s="107">
        <v>3</v>
      </c>
    </row>
    <row r="117" spans="3:9">
      <c r="G117" s="118"/>
      <c r="H117" s="119"/>
      <c r="I117" s="120"/>
    </row>
    <row r="118" spans="3:9">
      <c r="C118" s="117"/>
      <c r="D118" s="75" t="s">
        <v>129</v>
      </c>
      <c r="E118" s="75" t="s">
        <v>149</v>
      </c>
      <c r="G118" s="118"/>
      <c r="H118" s="119"/>
      <c r="I118" s="120"/>
    </row>
    <row r="119" spans="3:9">
      <c r="C119" s="121"/>
      <c r="D119" s="72" t="s">
        <v>130</v>
      </c>
      <c r="E119" s="76" t="s">
        <v>148</v>
      </c>
      <c r="G119" s="118"/>
      <c r="H119" s="119"/>
      <c r="I119" s="120"/>
    </row>
    <row r="120" spans="3:9">
      <c r="C120" s="121"/>
      <c r="D120" s="72" t="s">
        <v>131</v>
      </c>
      <c r="E120" s="76" t="s">
        <v>150</v>
      </c>
      <c r="G120" s="118"/>
      <c r="H120" s="119"/>
      <c r="I120" s="120"/>
    </row>
    <row r="121" spans="3:9">
      <c r="C121" s="121"/>
      <c r="D121" s="72" t="s">
        <v>132</v>
      </c>
      <c r="E121" s="76" t="s">
        <v>151</v>
      </c>
      <c r="G121" s="118"/>
      <c r="H121" s="119"/>
      <c r="I121" s="120"/>
    </row>
    <row r="122" spans="3:9">
      <c r="C122" s="121"/>
      <c r="D122" s="72" t="s">
        <v>133</v>
      </c>
      <c r="E122" s="76" t="s">
        <v>150</v>
      </c>
      <c r="G122" s="118"/>
      <c r="H122" s="119"/>
      <c r="I122" s="120"/>
    </row>
    <row r="123" spans="3:9">
      <c r="C123" s="121"/>
      <c r="D123" s="72" t="s">
        <v>134</v>
      </c>
      <c r="E123" s="76" t="s">
        <v>152</v>
      </c>
      <c r="G123" s="118"/>
      <c r="H123" s="119"/>
      <c r="I123" s="120"/>
    </row>
    <row r="124" spans="3:9">
      <c r="C124" s="121"/>
      <c r="D124" s="72" t="s">
        <v>135</v>
      </c>
      <c r="E124" s="76" t="s">
        <v>152</v>
      </c>
      <c r="G124" s="118"/>
      <c r="H124" s="119"/>
      <c r="I124" s="120"/>
    </row>
    <row r="125" spans="3:9">
      <c r="C125" s="121"/>
      <c r="D125" s="72" t="s">
        <v>136</v>
      </c>
      <c r="E125" s="76" t="s">
        <v>153</v>
      </c>
      <c r="G125" s="118"/>
      <c r="H125" s="119"/>
      <c r="I125" s="120"/>
    </row>
    <row r="126" spans="3:9">
      <c r="C126" s="121"/>
      <c r="D126" s="72" t="s">
        <v>137</v>
      </c>
      <c r="E126" s="76" t="s">
        <v>151</v>
      </c>
      <c r="G126" s="118"/>
      <c r="H126" s="119"/>
      <c r="I126" s="120"/>
    </row>
    <row r="127" spans="3:9">
      <c r="C127" s="121"/>
      <c r="D127" s="72" t="s">
        <v>138</v>
      </c>
      <c r="E127" s="76" t="s">
        <v>150</v>
      </c>
      <c r="G127" s="118"/>
      <c r="H127" s="119"/>
      <c r="I127" s="120"/>
    </row>
    <row r="128" spans="3:9">
      <c r="C128" s="121"/>
      <c r="D128" s="72" t="s">
        <v>139</v>
      </c>
      <c r="E128" s="76" t="s">
        <v>153</v>
      </c>
      <c r="G128" s="118"/>
      <c r="H128" s="119"/>
      <c r="I128" s="120"/>
    </row>
    <row r="129" spans="3:5">
      <c r="C129" s="121"/>
      <c r="D129" s="72" t="s">
        <v>140</v>
      </c>
      <c r="E129" s="76" t="s">
        <v>153</v>
      </c>
    </row>
    <row r="130" spans="3:5">
      <c r="C130" s="121"/>
      <c r="D130" s="72" t="s">
        <v>141</v>
      </c>
      <c r="E130" s="76" t="s">
        <v>151</v>
      </c>
    </row>
    <row r="131" spans="3:5">
      <c r="C131" s="121"/>
      <c r="D131" s="72" t="s">
        <v>142</v>
      </c>
      <c r="E131" s="76" t="s">
        <v>153</v>
      </c>
    </row>
    <row r="132" spans="3:5">
      <c r="D132" s="72" t="s">
        <v>181</v>
      </c>
      <c r="E132" s="76" t="s">
        <v>150</v>
      </c>
    </row>
  </sheetData>
  <conditionalFormatting sqref="G112">
    <cfRule type="cellIs" dxfId="759" priority="676" operator="equal">
      <formula>"bardzo duże"</formula>
    </cfRule>
    <cfRule type="cellIs" dxfId="758" priority="677" operator="equal">
      <formula>"duże"</formula>
    </cfRule>
    <cfRule type="cellIs" dxfId="757" priority="678" operator="equal">
      <formula>"średnie"</formula>
    </cfRule>
    <cfRule type="cellIs" dxfId="756" priority="679" operator="equal">
      <formula>"małe"</formula>
    </cfRule>
    <cfRule type="cellIs" dxfId="755" priority="680" operator="equal">
      <formula>"bardzo małe"</formula>
    </cfRule>
  </conditionalFormatting>
  <conditionalFormatting sqref="G113">
    <cfRule type="cellIs" dxfId="754" priority="671" operator="equal">
      <formula>"bardzo duże"</formula>
    </cfRule>
    <cfRule type="cellIs" dxfId="753" priority="672" operator="equal">
      <formula>"duże"</formula>
    </cfRule>
    <cfRule type="cellIs" dxfId="752" priority="673" operator="equal">
      <formula>"średnie"</formula>
    </cfRule>
    <cfRule type="cellIs" dxfId="751" priority="674" operator="equal">
      <formula>"małe"</formula>
    </cfRule>
    <cfRule type="cellIs" dxfId="750" priority="675" operator="equal">
      <formula>"bardzo małe"</formula>
    </cfRule>
  </conditionalFormatting>
  <conditionalFormatting sqref="G114">
    <cfRule type="cellIs" dxfId="749" priority="666" operator="equal">
      <formula>"bardzo duże"</formula>
    </cfRule>
    <cfRule type="cellIs" dxfId="748" priority="667" operator="equal">
      <formula>"duże"</formula>
    </cfRule>
    <cfRule type="cellIs" dxfId="747" priority="668" operator="equal">
      <formula>"średnie"</formula>
    </cfRule>
    <cfRule type="cellIs" dxfId="746" priority="669" operator="equal">
      <formula>"małe"</formula>
    </cfRule>
    <cfRule type="cellIs" dxfId="745" priority="670" operator="equal">
      <formula>"bardzo małe"</formula>
    </cfRule>
  </conditionalFormatting>
  <conditionalFormatting sqref="G115">
    <cfRule type="cellIs" dxfId="744" priority="661" operator="equal">
      <formula>"bardzo duże"</formula>
    </cfRule>
    <cfRule type="cellIs" dxfId="743" priority="662" operator="equal">
      <formula>"duże"</formula>
    </cfRule>
    <cfRule type="cellIs" dxfId="742" priority="663" operator="equal">
      <formula>"średnie"</formula>
    </cfRule>
    <cfRule type="cellIs" dxfId="741" priority="664" operator="equal">
      <formula>"małe"</formula>
    </cfRule>
    <cfRule type="cellIs" dxfId="740" priority="665" operator="equal">
      <formula>"bardzo małe"</formula>
    </cfRule>
  </conditionalFormatting>
  <conditionalFormatting sqref="G116">
    <cfRule type="cellIs" dxfId="739" priority="656" operator="equal">
      <formula>"bardzo duże"</formula>
    </cfRule>
    <cfRule type="cellIs" dxfId="738" priority="657" operator="equal">
      <formula>"duże"</formula>
    </cfRule>
    <cfRule type="cellIs" dxfId="737" priority="658" operator="equal">
      <formula>"średnie"</formula>
    </cfRule>
    <cfRule type="cellIs" dxfId="736" priority="659" operator="equal">
      <formula>"małe"</formula>
    </cfRule>
    <cfRule type="cellIs" dxfId="735" priority="660" operator="equal">
      <formula>"bardzo małe"</formula>
    </cfRule>
  </conditionalFormatting>
  <conditionalFormatting sqref="J80">
    <cfRule type="cellIs" dxfId="734" priority="651" operator="equal">
      <formula>"bardzo duże"</formula>
    </cfRule>
    <cfRule type="cellIs" dxfId="733" priority="652" operator="equal">
      <formula>"duże"</formula>
    </cfRule>
    <cfRule type="cellIs" dxfId="732" priority="653" operator="equal">
      <formula>"średnie"</formula>
    </cfRule>
    <cfRule type="cellIs" dxfId="731" priority="654" operator="equal">
      <formula>"małe"</formula>
    </cfRule>
    <cfRule type="cellIs" dxfId="730" priority="655" operator="equal">
      <formula>"bardzo małe"</formula>
    </cfRule>
  </conditionalFormatting>
  <conditionalFormatting sqref="J29">
    <cfRule type="cellIs" dxfId="729" priority="646" operator="equal">
      <formula>"bardzo duże"</formula>
    </cfRule>
    <cfRule type="cellIs" dxfId="728" priority="647" operator="equal">
      <formula>"duże"</formula>
    </cfRule>
    <cfRule type="cellIs" dxfId="727" priority="648" operator="equal">
      <formula>"średnie"</formula>
    </cfRule>
    <cfRule type="cellIs" dxfId="726" priority="649" operator="equal">
      <formula>"małe"</formula>
    </cfRule>
    <cfRule type="cellIs" dxfId="725" priority="650" operator="equal">
      <formula>"bardzo małe"</formula>
    </cfRule>
  </conditionalFormatting>
  <conditionalFormatting sqref="J7">
    <cfRule type="cellIs" dxfId="724" priority="641" operator="equal">
      <formula>"bardzo duże"</formula>
    </cfRule>
    <cfRule type="cellIs" dxfId="723" priority="642" operator="equal">
      <formula>"duże"</formula>
    </cfRule>
    <cfRule type="cellIs" dxfId="722" priority="643" operator="equal">
      <formula>"średnie"</formula>
    </cfRule>
    <cfRule type="cellIs" dxfId="721" priority="644" operator="equal">
      <formula>"małe"</formula>
    </cfRule>
    <cfRule type="cellIs" dxfId="720" priority="645" operator="equal">
      <formula>"bardzo małe"</formula>
    </cfRule>
  </conditionalFormatting>
  <conditionalFormatting sqref="J17">
    <cfRule type="cellIs" dxfId="719" priority="636" operator="equal">
      <formula>"bardzo duże"</formula>
    </cfRule>
    <cfRule type="cellIs" dxfId="718" priority="637" operator="equal">
      <formula>"duże"</formula>
    </cfRule>
    <cfRule type="cellIs" dxfId="717" priority="638" operator="equal">
      <formula>"średnie"</formula>
    </cfRule>
    <cfRule type="cellIs" dxfId="716" priority="639" operator="equal">
      <formula>"małe"</formula>
    </cfRule>
    <cfRule type="cellIs" dxfId="715" priority="640" operator="equal">
      <formula>"bardzo małe"</formula>
    </cfRule>
  </conditionalFormatting>
  <conditionalFormatting sqref="J58">
    <cfRule type="cellIs" dxfId="714" priority="631" operator="equal">
      <formula>"bardzo duże"</formula>
    </cfRule>
    <cfRule type="cellIs" dxfId="713" priority="632" operator="equal">
      <formula>"duże"</formula>
    </cfRule>
    <cfRule type="cellIs" dxfId="712" priority="633" operator="equal">
      <formula>"średnie"</formula>
    </cfRule>
    <cfRule type="cellIs" dxfId="711" priority="634" operator="equal">
      <formula>"małe"</formula>
    </cfRule>
    <cfRule type="cellIs" dxfId="710" priority="635" operator="equal">
      <formula>"bardzo małe"</formula>
    </cfRule>
  </conditionalFormatting>
  <conditionalFormatting sqref="J21">
    <cfRule type="cellIs" dxfId="709" priority="626" operator="equal">
      <formula>"bardzo duże"</formula>
    </cfRule>
    <cfRule type="cellIs" dxfId="708" priority="627" operator="equal">
      <formula>"duże"</formula>
    </cfRule>
    <cfRule type="cellIs" dxfId="707" priority="628" operator="equal">
      <formula>"średnie"</formula>
    </cfRule>
    <cfRule type="cellIs" dxfId="706" priority="629" operator="equal">
      <formula>"małe"</formula>
    </cfRule>
    <cfRule type="cellIs" dxfId="705" priority="630" operator="equal">
      <formula>"bardzo małe"</formula>
    </cfRule>
  </conditionalFormatting>
  <conditionalFormatting sqref="J31">
    <cfRule type="cellIs" dxfId="704" priority="621" operator="equal">
      <formula>"bardzo duże"</formula>
    </cfRule>
    <cfRule type="cellIs" dxfId="703" priority="622" operator="equal">
      <formula>"duże"</formula>
    </cfRule>
    <cfRule type="cellIs" dxfId="702" priority="623" operator="equal">
      <formula>"średnie"</formula>
    </cfRule>
    <cfRule type="cellIs" dxfId="701" priority="624" operator="equal">
      <formula>"małe"</formula>
    </cfRule>
    <cfRule type="cellIs" dxfId="700" priority="625" operator="equal">
      <formula>"bardzo małe"</formula>
    </cfRule>
  </conditionalFormatting>
  <conditionalFormatting sqref="J46">
    <cfRule type="cellIs" dxfId="699" priority="616" operator="equal">
      <formula>"bardzo duże"</formula>
    </cfRule>
    <cfRule type="cellIs" dxfId="698" priority="617" operator="equal">
      <formula>"duże"</formula>
    </cfRule>
    <cfRule type="cellIs" dxfId="697" priority="618" operator="equal">
      <formula>"średnie"</formula>
    </cfRule>
    <cfRule type="cellIs" dxfId="696" priority="619" operator="equal">
      <formula>"małe"</formula>
    </cfRule>
    <cfRule type="cellIs" dxfId="695" priority="620" operator="equal">
      <formula>"bardzo małe"</formula>
    </cfRule>
  </conditionalFormatting>
  <conditionalFormatting sqref="J67">
    <cfRule type="cellIs" dxfId="694" priority="611" operator="equal">
      <formula>"bardzo duże"</formula>
    </cfRule>
    <cfRule type="cellIs" dxfId="693" priority="612" operator="equal">
      <formula>"duże"</formula>
    </cfRule>
    <cfRule type="cellIs" dxfId="692" priority="613" operator="equal">
      <formula>"średnie"</formula>
    </cfRule>
    <cfRule type="cellIs" dxfId="691" priority="614" operator="equal">
      <formula>"małe"</formula>
    </cfRule>
    <cfRule type="cellIs" dxfId="690" priority="615" operator="equal">
      <formula>"bardzo małe"</formula>
    </cfRule>
  </conditionalFormatting>
  <conditionalFormatting sqref="J106">
    <cfRule type="cellIs" dxfId="689" priority="606" operator="equal">
      <formula>"bardzo duże"</formula>
    </cfRule>
    <cfRule type="cellIs" dxfId="688" priority="607" operator="equal">
      <formula>"duże"</formula>
    </cfRule>
    <cfRule type="cellIs" dxfId="687" priority="608" operator="equal">
      <formula>"średnie"</formula>
    </cfRule>
    <cfRule type="cellIs" dxfId="686" priority="609" operator="equal">
      <formula>"małe"</formula>
    </cfRule>
    <cfRule type="cellIs" dxfId="685" priority="610" operator="equal">
      <formula>"bardzo małe"</formula>
    </cfRule>
  </conditionalFormatting>
  <conditionalFormatting sqref="J12">
    <cfRule type="cellIs" dxfId="684" priority="601" operator="equal">
      <formula>"bardzo duże"</formula>
    </cfRule>
    <cfRule type="cellIs" dxfId="683" priority="602" operator="equal">
      <formula>"duże"</formula>
    </cfRule>
    <cfRule type="cellIs" dxfId="682" priority="603" operator="equal">
      <formula>"średnie"</formula>
    </cfRule>
    <cfRule type="cellIs" dxfId="681" priority="604" operator="equal">
      <formula>"małe"</formula>
    </cfRule>
    <cfRule type="cellIs" dxfId="680" priority="605" operator="equal">
      <formula>"bardzo małe"</formula>
    </cfRule>
  </conditionalFormatting>
  <conditionalFormatting sqref="J43">
    <cfRule type="cellIs" dxfId="679" priority="596" operator="equal">
      <formula>"bardzo duże"</formula>
    </cfRule>
    <cfRule type="cellIs" dxfId="678" priority="597" operator="equal">
      <formula>"duże"</formula>
    </cfRule>
    <cfRule type="cellIs" dxfId="677" priority="598" operator="equal">
      <formula>"średnie"</formula>
    </cfRule>
    <cfRule type="cellIs" dxfId="676" priority="599" operator="equal">
      <formula>"małe"</formula>
    </cfRule>
    <cfRule type="cellIs" dxfId="675" priority="600" operator="equal">
      <formula>"bardzo małe"</formula>
    </cfRule>
  </conditionalFormatting>
  <conditionalFormatting sqref="J57">
    <cfRule type="cellIs" dxfId="674" priority="591" operator="equal">
      <formula>"bardzo duże"</formula>
    </cfRule>
    <cfRule type="cellIs" dxfId="673" priority="592" operator="equal">
      <formula>"duże"</formula>
    </cfRule>
    <cfRule type="cellIs" dxfId="672" priority="593" operator="equal">
      <formula>"średnie"</formula>
    </cfRule>
    <cfRule type="cellIs" dxfId="671" priority="594" operator="equal">
      <formula>"małe"</formula>
    </cfRule>
    <cfRule type="cellIs" dxfId="670" priority="595" operator="equal">
      <formula>"bardzo małe"</formula>
    </cfRule>
  </conditionalFormatting>
  <conditionalFormatting sqref="J60">
    <cfRule type="cellIs" dxfId="669" priority="586" operator="equal">
      <formula>"bardzo duże"</formula>
    </cfRule>
    <cfRule type="cellIs" dxfId="668" priority="587" operator="equal">
      <formula>"duże"</formula>
    </cfRule>
    <cfRule type="cellIs" dxfId="667" priority="588" operator="equal">
      <formula>"średnie"</formula>
    </cfRule>
    <cfRule type="cellIs" dxfId="666" priority="589" operator="equal">
      <formula>"małe"</formula>
    </cfRule>
    <cfRule type="cellIs" dxfId="665" priority="590" operator="equal">
      <formula>"bardzo małe"</formula>
    </cfRule>
  </conditionalFormatting>
  <conditionalFormatting sqref="J68">
    <cfRule type="cellIs" dxfId="664" priority="581" operator="equal">
      <formula>"bardzo duże"</formula>
    </cfRule>
    <cfRule type="cellIs" dxfId="663" priority="582" operator="equal">
      <formula>"duże"</formula>
    </cfRule>
    <cfRule type="cellIs" dxfId="662" priority="583" operator="equal">
      <formula>"średnie"</formula>
    </cfRule>
    <cfRule type="cellIs" dxfId="661" priority="584" operator="equal">
      <formula>"małe"</formula>
    </cfRule>
    <cfRule type="cellIs" dxfId="660" priority="585" operator="equal">
      <formula>"bardzo małe"</formula>
    </cfRule>
  </conditionalFormatting>
  <conditionalFormatting sqref="J73">
    <cfRule type="cellIs" dxfId="659" priority="576" operator="equal">
      <formula>"bardzo duże"</formula>
    </cfRule>
    <cfRule type="cellIs" dxfId="658" priority="577" operator="equal">
      <formula>"duże"</formula>
    </cfRule>
    <cfRule type="cellIs" dxfId="657" priority="578" operator="equal">
      <formula>"średnie"</formula>
    </cfRule>
    <cfRule type="cellIs" dxfId="656" priority="579" operator="equal">
      <formula>"małe"</formula>
    </cfRule>
    <cfRule type="cellIs" dxfId="655" priority="580" operator="equal">
      <formula>"bardzo małe"</formula>
    </cfRule>
  </conditionalFormatting>
  <conditionalFormatting sqref="J89">
    <cfRule type="cellIs" dxfId="654" priority="571" operator="equal">
      <formula>"bardzo duże"</formula>
    </cfRule>
    <cfRule type="cellIs" dxfId="653" priority="572" operator="equal">
      <formula>"duże"</formula>
    </cfRule>
    <cfRule type="cellIs" dxfId="652" priority="573" operator="equal">
      <formula>"średnie"</formula>
    </cfRule>
    <cfRule type="cellIs" dxfId="651" priority="574" operator="equal">
      <formula>"małe"</formula>
    </cfRule>
    <cfRule type="cellIs" dxfId="650" priority="575" operator="equal">
      <formula>"bardzo małe"</formula>
    </cfRule>
  </conditionalFormatting>
  <conditionalFormatting sqref="J94">
    <cfRule type="cellIs" dxfId="649" priority="566" operator="equal">
      <formula>"bardzo duże"</formula>
    </cfRule>
    <cfRule type="cellIs" dxfId="648" priority="567" operator="equal">
      <formula>"duże"</formula>
    </cfRule>
    <cfRule type="cellIs" dxfId="647" priority="568" operator="equal">
      <formula>"średnie"</formula>
    </cfRule>
    <cfRule type="cellIs" dxfId="646" priority="569" operator="equal">
      <formula>"małe"</formula>
    </cfRule>
    <cfRule type="cellIs" dxfId="645" priority="570" operator="equal">
      <formula>"bardzo małe"</formula>
    </cfRule>
  </conditionalFormatting>
  <conditionalFormatting sqref="J6">
    <cfRule type="cellIs" dxfId="644" priority="561" operator="equal">
      <formula>"bardzo duże"</formula>
    </cfRule>
    <cfRule type="cellIs" dxfId="643" priority="562" operator="equal">
      <formula>"duże"</formula>
    </cfRule>
    <cfRule type="cellIs" dxfId="642" priority="563" operator="equal">
      <formula>"średnie"</formula>
    </cfRule>
    <cfRule type="cellIs" dxfId="641" priority="564" operator="equal">
      <formula>"małe"</formula>
    </cfRule>
    <cfRule type="cellIs" dxfId="640" priority="565" operator="equal">
      <formula>"bardzo małe"</formula>
    </cfRule>
  </conditionalFormatting>
  <conditionalFormatting sqref="J10">
    <cfRule type="cellIs" dxfId="639" priority="556" operator="equal">
      <formula>"bardzo duże"</formula>
    </cfRule>
    <cfRule type="cellIs" dxfId="638" priority="557" operator="equal">
      <formula>"duże"</formula>
    </cfRule>
    <cfRule type="cellIs" dxfId="637" priority="558" operator="equal">
      <formula>"średnie"</formula>
    </cfRule>
    <cfRule type="cellIs" dxfId="636" priority="559" operator="equal">
      <formula>"małe"</formula>
    </cfRule>
    <cfRule type="cellIs" dxfId="635" priority="560" operator="equal">
      <formula>"bardzo małe"</formula>
    </cfRule>
  </conditionalFormatting>
  <conditionalFormatting sqref="J18">
    <cfRule type="cellIs" dxfId="634" priority="551" operator="equal">
      <formula>"bardzo duże"</formula>
    </cfRule>
    <cfRule type="cellIs" dxfId="633" priority="552" operator="equal">
      <formula>"duże"</formula>
    </cfRule>
    <cfRule type="cellIs" dxfId="632" priority="553" operator="equal">
      <formula>"średnie"</formula>
    </cfRule>
    <cfRule type="cellIs" dxfId="631" priority="554" operator="equal">
      <formula>"małe"</formula>
    </cfRule>
    <cfRule type="cellIs" dxfId="630" priority="555" operator="equal">
      <formula>"bardzo małe"</formula>
    </cfRule>
  </conditionalFormatting>
  <conditionalFormatting sqref="J37">
    <cfRule type="cellIs" dxfId="629" priority="546" operator="equal">
      <formula>"bardzo duże"</formula>
    </cfRule>
    <cfRule type="cellIs" dxfId="628" priority="547" operator="equal">
      <formula>"duże"</formula>
    </cfRule>
    <cfRule type="cellIs" dxfId="627" priority="548" operator="equal">
      <formula>"średnie"</formula>
    </cfRule>
    <cfRule type="cellIs" dxfId="626" priority="549" operator="equal">
      <formula>"małe"</formula>
    </cfRule>
    <cfRule type="cellIs" dxfId="625" priority="550" operator="equal">
      <formula>"bardzo małe"</formula>
    </cfRule>
  </conditionalFormatting>
  <conditionalFormatting sqref="J97">
    <cfRule type="cellIs" dxfId="624" priority="541" operator="equal">
      <formula>"bardzo duże"</formula>
    </cfRule>
    <cfRule type="cellIs" dxfId="623" priority="542" operator="equal">
      <formula>"duże"</formula>
    </cfRule>
    <cfRule type="cellIs" dxfId="622" priority="543" operator="equal">
      <formula>"średnie"</formula>
    </cfRule>
    <cfRule type="cellIs" dxfId="621" priority="544" operator="equal">
      <formula>"małe"</formula>
    </cfRule>
    <cfRule type="cellIs" dxfId="620" priority="545" operator="equal">
      <formula>"bardzo małe"</formula>
    </cfRule>
  </conditionalFormatting>
  <conditionalFormatting sqref="J61">
    <cfRule type="cellIs" dxfId="619" priority="536" operator="equal">
      <formula>"bardzo duże"</formula>
    </cfRule>
    <cfRule type="cellIs" dxfId="618" priority="537" operator="equal">
      <formula>"duże"</formula>
    </cfRule>
    <cfRule type="cellIs" dxfId="617" priority="538" operator="equal">
      <formula>"średnie"</formula>
    </cfRule>
    <cfRule type="cellIs" dxfId="616" priority="539" operator="equal">
      <formula>"małe"</formula>
    </cfRule>
    <cfRule type="cellIs" dxfId="615" priority="540" operator="equal">
      <formula>"bardzo małe"</formula>
    </cfRule>
  </conditionalFormatting>
  <conditionalFormatting sqref="J9">
    <cfRule type="cellIs" dxfId="614" priority="531" operator="equal">
      <formula>"bardzo duże"</formula>
    </cfRule>
    <cfRule type="cellIs" dxfId="613" priority="532" operator="equal">
      <formula>"duże"</formula>
    </cfRule>
    <cfRule type="cellIs" dxfId="612" priority="533" operator="equal">
      <formula>"średnie"</formula>
    </cfRule>
    <cfRule type="cellIs" dxfId="611" priority="534" operator="equal">
      <formula>"małe"</formula>
    </cfRule>
    <cfRule type="cellIs" dxfId="610" priority="535" operator="equal">
      <formula>"bardzo małe"</formula>
    </cfRule>
  </conditionalFormatting>
  <conditionalFormatting sqref="J40">
    <cfRule type="cellIs" dxfId="609" priority="526" operator="equal">
      <formula>"bardzo duże"</formula>
    </cfRule>
    <cfRule type="cellIs" dxfId="608" priority="527" operator="equal">
      <formula>"duże"</formula>
    </cfRule>
    <cfRule type="cellIs" dxfId="607" priority="528" operator="equal">
      <formula>"średnie"</formula>
    </cfRule>
    <cfRule type="cellIs" dxfId="606" priority="529" operator="equal">
      <formula>"małe"</formula>
    </cfRule>
    <cfRule type="cellIs" dxfId="605" priority="530" operator="equal">
      <formula>"bardzo małe"</formula>
    </cfRule>
  </conditionalFormatting>
  <conditionalFormatting sqref="J82">
    <cfRule type="cellIs" dxfId="604" priority="521" operator="equal">
      <formula>"bardzo duże"</formula>
    </cfRule>
    <cfRule type="cellIs" dxfId="603" priority="522" operator="equal">
      <formula>"duże"</formula>
    </cfRule>
    <cfRule type="cellIs" dxfId="602" priority="523" operator="equal">
      <formula>"średnie"</formula>
    </cfRule>
    <cfRule type="cellIs" dxfId="601" priority="524" operator="equal">
      <formula>"małe"</formula>
    </cfRule>
    <cfRule type="cellIs" dxfId="600" priority="525" operator="equal">
      <formula>"bardzo małe"</formula>
    </cfRule>
  </conditionalFormatting>
  <conditionalFormatting sqref="J81">
    <cfRule type="cellIs" dxfId="599" priority="516" operator="equal">
      <formula>"bardzo duże"</formula>
    </cfRule>
    <cfRule type="cellIs" dxfId="598" priority="517" operator="equal">
      <formula>"duże"</formula>
    </cfRule>
    <cfRule type="cellIs" dxfId="597" priority="518" operator="equal">
      <formula>"średnie"</formula>
    </cfRule>
    <cfRule type="cellIs" dxfId="596" priority="519" operator="equal">
      <formula>"małe"</formula>
    </cfRule>
    <cfRule type="cellIs" dxfId="595" priority="520" operator="equal">
      <formula>"bardzo małe"</formula>
    </cfRule>
  </conditionalFormatting>
  <conditionalFormatting sqref="J93">
    <cfRule type="cellIs" dxfId="594" priority="511" operator="equal">
      <formula>"bardzo duże"</formula>
    </cfRule>
    <cfRule type="cellIs" dxfId="593" priority="512" operator="equal">
      <formula>"duże"</formula>
    </cfRule>
    <cfRule type="cellIs" dxfId="592" priority="513" operator="equal">
      <formula>"średnie"</formula>
    </cfRule>
    <cfRule type="cellIs" dxfId="591" priority="514" operator="equal">
      <formula>"małe"</formula>
    </cfRule>
    <cfRule type="cellIs" dxfId="590" priority="515" operator="equal">
      <formula>"bardzo małe"</formula>
    </cfRule>
  </conditionalFormatting>
  <conditionalFormatting sqref="J13">
    <cfRule type="cellIs" dxfId="589" priority="506" operator="equal">
      <formula>"bardzo duże"</formula>
    </cfRule>
    <cfRule type="cellIs" dxfId="588" priority="507" operator="equal">
      <formula>"duże"</formula>
    </cfRule>
    <cfRule type="cellIs" dxfId="587" priority="508" operator="equal">
      <formula>"średnie"</formula>
    </cfRule>
    <cfRule type="cellIs" dxfId="586" priority="509" operator="equal">
      <formula>"małe"</formula>
    </cfRule>
    <cfRule type="cellIs" dxfId="585" priority="510" operator="equal">
      <formula>"bardzo małe"</formula>
    </cfRule>
  </conditionalFormatting>
  <conditionalFormatting sqref="J48">
    <cfRule type="cellIs" dxfId="584" priority="501" operator="equal">
      <formula>"bardzo duże"</formula>
    </cfRule>
    <cfRule type="cellIs" dxfId="583" priority="502" operator="equal">
      <formula>"duże"</formula>
    </cfRule>
    <cfRule type="cellIs" dxfId="582" priority="503" operator="equal">
      <formula>"średnie"</formula>
    </cfRule>
    <cfRule type="cellIs" dxfId="581" priority="504" operator="equal">
      <formula>"małe"</formula>
    </cfRule>
    <cfRule type="cellIs" dxfId="580" priority="505" operator="equal">
      <formula>"bardzo małe"</formula>
    </cfRule>
  </conditionalFormatting>
  <conditionalFormatting sqref="J64">
    <cfRule type="cellIs" dxfId="579" priority="496" operator="equal">
      <formula>"bardzo duże"</formula>
    </cfRule>
    <cfRule type="cellIs" dxfId="578" priority="497" operator="equal">
      <formula>"duże"</formula>
    </cfRule>
    <cfRule type="cellIs" dxfId="577" priority="498" operator="equal">
      <formula>"średnie"</formula>
    </cfRule>
    <cfRule type="cellIs" dxfId="576" priority="499" operator="equal">
      <formula>"małe"</formula>
    </cfRule>
    <cfRule type="cellIs" dxfId="575" priority="500" operator="equal">
      <formula>"bardzo małe"</formula>
    </cfRule>
  </conditionalFormatting>
  <conditionalFormatting sqref="J88">
    <cfRule type="cellIs" dxfId="574" priority="491" operator="equal">
      <formula>"bardzo duże"</formula>
    </cfRule>
    <cfRule type="cellIs" dxfId="573" priority="492" operator="equal">
      <formula>"duże"</formula>
    </cfRule>
    <cfRule type="cellIs" dxfId="572" priority="493" operator="equal">
      <formula>"średnie"</formula>
    </cfRule>
    <cfRule type="cellIs" dxfId="571" priority="494" operator="equal">
      <formula>"małe"</formula>
    </cfRule>
    <cfRule type="cellIs" dxfId="570" priority="495" operator="equal">
      <formula>"bardzo małe"</formula>
    </cfRule>
  </conditionalFormatting>
  <conditionalFormatting sqref="J98">
    <cfRule type="cellIs" dxfId="569" priority="486" operator="equal">
      <formula>"bardzo duże"</formula>
    </cfRule>
    <cfRule type="cellIs" dxfId="568" priority="487" operator="equal">
      <formula>"duże"</formula>
    </cfRule>
    <cfRule type="cellIs" dxfId="567" priority="488" operator="equal">
      <formula>"średnie"</formula>
    </cfRule>
    <cfRule type="cellIs" dxfId="566" priority="489" operator="equal">
      <formula>"małe"</formula>
    </cfRule>
    <cfRule type="cellIs" dxfId="565" priority="490" operator="equal">
      <formula>"bardzo małe"</formula>
    </cfRule>
  </conditionalFormatting>
  <conditionalFormatting sqref="J33">
    <cfRule type="cellIs" dxfId="564" priority="481" operator="equal">
      <formula>"bardzo duże"</formula>
    </cfRule>
    <cfRule type="cellIs" dxfId="563" priority="482" operator="equal">
      <formula>"duże"</formula>
    </cfRule>
    <cfRule type="cellIs" dxfId="562" priority="483" operator="equal">
      <formula>"średnie"</formula>
    </cfRule>
    <cfRule type="cellIs" dxfId="561" priority="484" operator="equal">
      <formula>"małe"</formula>
    </cfRule>
    <cfRule type="cellIs" dxfId="560" priority="485" operator="equal">
      <formula>"bardzo małe"</formula>
    </cfRule>
  </conditionalFormatting>
  <conditionalFormatting sqref="J36">
    <cfRule type="cellIs" dxfId="559" priority="476" operator="equal">
      <formula>"bardzo duże"</formula>
    </cfRule>
    <cfRule type="cellIs" dxfId="558" priority="477" operator="equal">
      <formula>"duże"</formula>
    </cfRule>
    <cfRule type="cellIs" dxfId="557" priority="478" operator="equal">
      <formula>"średnie"</formula>
    </cfRule>
    <cfRule type="cellIs" dxfId="556" priority="479" operator="equal">
      <formula>"małe"</formula>
    </cfRule>
    <cfRule type="cellIs" dxfId="555" priority="480" operator="equal">
      <formula>"bardzo małe"</formula>
    </cfRule>
  </conditionalFormatting>
  <conditionalFormatting sqref="J51">
    <cfRule type="cellIs" dxfId="554" priority="471" operator="equal">
      <formula>"bardzo duże"</formula>
    </cfRule>
    <cfRule type="cellIs" dxfId="553" priority="472" operator="equal">
      <formula>"duże"</formula>
    </cfRule>
    <cfRule type="cellIs" dxfId="552" priority="473" operator="equal">
      <formula>"średnie"</formula>
    </cfRule>
    <cfRule type="cellIs" dxfId="551" priority="474" operator="equal">
      <formula>"małe"</formula>
    </cfRule>
    <cfRule type="cellIs" dxfId="550" priority="475" operator="equal">
      <formula>"bardzo małe"</formula>
    </cfRule>
  </conditionalFormatting>
  <conditionalFormatting sqref="J69">
    <cfRule type="cellIs" dxfId="549" priority="466" operator="equal">
      <formula>"bardzo duże"</formula>
    </cfRule>
    <cfRule type="cellIs" dxfId="548" priority="467" operator="equal">
      <formula>"duże"</formula>
    </cfRule>
    <cfRule type="cellIs" dxfId="547" priority="468" operator="equal">
      <formula>"średnie"</formula>
    </cfRule>
    <cfRule type="cellIs" dxfId="546" priority="469" operator="equal">
      <formula>"małe"</formula>
    </cfRule>
    <cfRule type="cellIs" dxfId="545" priority="470" operator="equal">
      <formula>"bardzo małe"</formula>
    </cfRule>
  </conditionalFormatting>
  <conditionalFormatting sqref="J77">
    <cfRule type="cellIs" dxfId="544" priority="461" operator="equal">
      <formula>"bardzo duże"</formula>
    </cfRule>
    <cfRule type="cellIs" dxfId="543" priority="462" operator="equal">
      <formula>"duże"</formula>
    </cfRule>
    <cfRule type="cellIs" dxfId="542" priority="463" operator="equal">
      <formula>"średnie"</formula>
    </cfRule>
    <cfRule type="cellIs" dxfId="541" priority="464" operator="equal">
      <formula>"małe"</formula>
    </cfRule>
    <cfRule type="cellIs" dxfId="540" priority="465" operator="equal">
      <formula>"bardzo małe"</formula>
    </cfRule>
  </conditionalFormatting>
  <conditionalFormatting sqref="J101">
    <cfRule type="cellIs" dxfId="539" priority="456" operator="equal">
      <formula>"bardzo duże"</formula>
    </cfRule>
    <cfRule type="cellIs" dxfId="538" priority="457" operator="equal">
      <formula>"duże"</formula>
    </cfRule>
    <cfRule type="cellIs" dxfId="537" priority="458" operator="equal">
      <formula>"średnie"</formula>
    </cfRule>
    <cfRule type="cellIs" dxfId="536" priority="459" operator="equal">
      <formula>"małe"</formula>
    </cfRule>
    <cfRule type="cellIs" dxfId="535" priority="460" operator="equal">
      <formula>"bardzo małe"</formula>
    </cfRule>
  </conditionalFormatting>
  <conditionalFormatting sqref="I117">
    <cfRule type="cellIs" dxfId="534" priority="446" operator="equal">
      <formula>"bardzo duże"</formula>
    </cfRule>
    <cfRule type="cellIs" dxfId="533" priority="447" operator="equal">
      <formula>"duże"</formula>
    </cfRule>
    <cfRule type="cellIs" dxfId="532" priority="448" operator="equal">
      <formula>"średnie"</formula>
    </cfRule>
    <cfRule type="cellIs" dxfId="531" priority="449" operator="equal">
      <formula>"małe"</formula>
    </cfRule>
    <cfRule type="cellIs" dxfId="530" priority="450" operator="equal">
      <formula>"bardzo małe"</formula>
    </cfRule>
  </conditionalFormatting>
  <conditionalFormatting sqref="I118">
    <cfRule type="cellIs" dxfId="529" priority="441" operator="equal">
      <formula>"bardzo duże"</formula>
    </cfRule>
    <cfRule type="cellIs" dxfId="528" priority="442" operator="equal">
      <formula>"duże"</formula>
    </cfRule>
    <cfRule type="cellIs" dxfId="527" priority="443" operator="equal">
      <formula>"średnie"</formula>
    </cfRule>
    <cfRule type="cellIs" dxfId="526" priority="444" operator="equal">
      <formula>"małe"</formula>
    </cfRule>
    <cfRule type="cellIs" dxfId="525" priority="445" operator="equal">
      <formula>"bardzo małe"</formula>
    </cfRule>
  </conditionalFormatting>
  <conditionalFormatting sqref="I119">
    <cfRule type="cellIs" dxfId="524" priority="436" operator="equal">
      <formula>"bardzo duże"</formula>
    </cfRule>
    <cfRule type="cellIs" dxfId="523" priority="437" operator="equal">
      <formula>"duże"</formula>
    </cfRule>
    <cfRule type="cellIs" dxfId="522" priority="438" operator="equal">
      <formula>"średnie"</formula>
    </cfRule>
    <cfRule type="cellIs" dxfId="521" priority="439" operator="equal">
      <formula>"małe"</formula>
    </cfRule>
    <cfRule type="cellIs" dxfId="520" priority="440" operator="equal">
      <formula>"bardzo małe"</formula>
    </cfRule>
  </conditionalFormatting>
  <conditionalFormatting sqref="I120">
    <cfRule type="cellIs" dxfId="519" priority="431" operator="equal">
      <formula>"bardzo duże"</formula>
    </cfRule>
    <cfRule type="cellIs" dxfId="518" priority="432" operator="equal">
      <formula>"duże"</formula>
    </cfRule>
    <cfRule type="cellIs" dxfId="517" priority="433" operator="equal">
      <formula>"średnie"</formula>
    </cfRule>
    <cfRule type="cellIs" dxfId="516" priority="434" operator="equal">
      <formula>"małe"</formula>
    </cfRule>
    <cfRule type="cellIs" dxfId="515" priority="435" operator="equal">
      <formula>"bardzo małe"</formula>
    </cfRule>
  </conditionalFormatting>
  <conditionalFormatting sqref="I121">
    <cfRule type="cellIs" dxfId="514" priority="426" operator="equal">
      <formula>"bardzo duże"</formula>
    </cfRule>
    <cfRule type="cellIs" dxfId="513" priority="427" operator="equal">
      <formula>"duże"</formula>
    </cfRule>
    <cfRule type="cellIs" dxfId="512" priority="428" operator="equal">
      <formula>"średnie"</formula>
    </cfRule>
    <cfRule type="cellIs" dxfId="511" priority="429" operator="equal">
      <formula>"małe"</formula>
    </cfRule>
    <cfRule type="cellIs" dxfId="510" priority="430" operator="equal">
      <formula>"bardzo małe"</formula>
    </cfRule>
  </conditionalFormatting>
  <conditionalFormatting sqref="I122">
    <cfRule type="cellIs" dxfId="509" priority="421" operator="equal">
      <formula>"bardzo duże"</formula>
    </cfRule>
    <cfRule type="cellIs" dxfId="508" priority="422" operator="equal">
      <formula>"duże"</formula>
    </cfRule>
    <cfRule type="cellIs" dxfId="507" priority="423" operator="equal">
      <formula>"średnie"</formula>
    </cfRule>
    <cfRule type="cellIs" dxfId="506" priority="424" operator="equal">
      <formula>"małe"</formula>
    </cfRule>
    <cfRule type="cellIs" dxfId="505" priority="425" operator="equal">
      <formula>"bardzo małe"</formula>
    </cfRule>
  </conditionalFormatting>
  <conditionalFormatting sqref="I123">
    <cfRule type="cellIs" dxfId="504" priority="416" operator="equal">
      <formula>"bardzo duże"</formula>
    </cfRule>
    <cfRule type="cellIs" dxfId="503" priority="417" operator="equal">
      <formula>"duże"</formula>
    </cfRule>
    <cfRule type="cellIs" dxfId="502" priority="418" operator="equal">
      <formula>"średnie"</formula>
    </cfRule>
    <cfRule type="cellIs" dxfId="501" priority="419" operator="equal">
      <formula>"małe"</formula>
    </cfRule>
    <cfRule type="cellIs" dxfId="500" priority="420" operator="equal">
      <formula>"bardzo małe"</formula>
    </cfRule>
  </conditionalFormatting>
  <conditionalFormatting sqref="I124">
    <cfRule type="cellIs" dxfId="499" priority="411" operator="equal">
      <formula>"bardzo duże"</formula>
    </cfRule>
    <cfRule type="cellIs" dxfId="498" priority="412" operator="equal">
      <formula>"duże"</formula>
    </cfRule>
    <cfRule type="cellIs" dxfId="497" priority="413" operator="equal">
      <formula>"średnie"</formula>
    </cfRule>
    <cfRule type="cellIs" dxfId="496" priority="414" operator="equal">
      <formula>"małe"</formula>
    </cfRule>
    <cfRule type="cellIs" dxfId="495" priority="415" operator="equal">
      <formula>"bardzo małe"</formula>
    </cfRule>
  </conditionalFormatting>
  <conditionalFormatting sqref="I125">
    <cfRule type="cellIs" dxfId="494" priority="406" operator="equal">
      <formula>"bardzo duże"</formula>
    </cfRule>
    <cfRule type="cellIs" dxfId="493" priority="407" operator="equal">
      <formula>"duże"</formula>
    </cfRule>
    <cfRule type="cellIs" dxfId="492" priority="408" operator="equal">
      <formula>"średnie"</formula>
    </cfRule>
    <cfRule type="cellIs" dxfId="491" priority="409" operator="equal">
      <formula>"małe"</formula>
    </cfRule>
    <cfRule type="cellIs" dxfId="490" priority="410" operator="equal">
      <formula>"bardzo małe"</formula>
    </cfRule>
  </conditionalFormatting>
  <conditionalFormatting sqref="I126">
    <cfRule type="cellIs" dxfId="489" priority="401" operator="equal">
      <formula>"bardzo duże"</formula>
    </cfRule>
    <cfRule type="cellIs" dxfId="488" priority="402" operator="equal">
      <formula>"duże"</formula>
    </cfRule>
    <cfRule type="cellIs" dxfId="487" priority="403" operator="equal">
      <formula>"średnie"</formula>
    </cfRule>
    <cfRule type="cellIs" dxfId="486" priority="404" operator="equal">
      <formula>"małe"</formula>
    </cfRule>
    <cfRule type="cellIs" dxfId="485" priority="405" operator="equal">
      <formula>"bardzo małe"</formula>
    </cfRule>
  </conditionalFormatting>
  <conditionalFormatting sqref="I127">
    <cfRule type="cellIs" dxfId="484" priority="396" operator="equal">
      <formula>"bardzo duże"</formula>
    </cfRule>
    <cfRule type="cellIs" dxfId="483" priority="397" operator="equal">
      <formula>"duże"</formula>
    </cfRule>
    <cfRule type="cellIs" dxfId="482" priority="398" operator="equal">
      <formula>"średnie"</formula>
    </cfRule>
    <cfRule type="cellIs" dxfId="481" priority="399" operator="equal">
      <formula>"małe"</formula>
    </cfRule>
    <cfRule type="cellIs" dxfId="480" priority="400" operator="equal">
      <formula>"bardzo małe"</formula>
    </cfRule>
  </conditionalFormatting>
  <conditionalFormatting sqref="I128">
    <cfRule type="cellIs" dxfId="479" priority="391" operator="equal">
      <formula>"bardzo duże"</formula>
    </cfRule>
    <cfRule type="cellIs" dxfId="478" priority="392" operator="equal">
      <formula>"duże"</formula>
    </cfRule>
    <cfRule type="cellIs" dxfId="477" priority="393" operator="equal">
      <formula>"średnie"</formula>
    </cfRule>
    <cfRule type="cellIs" dxfId="476" priority="394" operator="equal">
      <formula>"małe"</formula>
    </cfRule>
    <cfRule type="cellIs" dxfId="475" priority="395" operator="equal">
      <formula>"bardzo małe"</formula>
    </cfRule>
  </conditionalFormatting>
  <conditionalFormatting sqref="E119">
    <cfRule type="cellIs" dxfId="474" priority="386" operator="equal">
      <formula>"bardzo duże"</formula>
    </cfRule>
    <cfRule type="cellIs" dxfId="473" priority="387" operator="equal">
      <formula>"duże"</formula>
    </cfRule>
    <cfRule type="cellIs" dxfId="472" priority="388" operator="equal">
      <formula>"średnie"</formula>
    </cfRule>
    <cfRule type="cellIs" dxfId="471" priority="389" operator="equal">
      <formula>"małe"</formula>
    </cfRule>
    <cfRule type="cellIs" dxfId="470" priority="390" operator="equal">
      <formula>"bardzo małe"</formula>
    </cfRule>
  </conditionalFormatting>
  <conditionalFormatting sqref="E120">
    <cfRule type="cellIs" dxfId="469" priority="381" operator="equal">
      <formula>"bardzo duże"</formula>
    </cfRule>
    <cfRule type="cellIs" dxfId="468" priority="382" operator="equal">
      <formula>"duże"</formula>
    </cfRule>
    <cfRule type="cellIs" dxfId="467" priority="383" operator="equal">
      <formula>"średnie"</formula>
    </cfRule>
    <cfRule type="cellIs" dxfId="466" priority="384" operator="equal">
      <formula>"małe"</formula>
    </cfRule>
    <cfRule type="cellIs" dxfId="465" priority="385" operator="equal">
      <formula>"bardzo małe"</formula>
    </cfRule>
  </conditionalFormatting>
  <conditionalFormatting sqref="E121">
    <cfRule type="cellIs" dxfId="464" priority="376" operator="equal">
      <formula>"bardzo duże"</formula>
    </cfRule>
    <cfRule type="cellIs" dxfId="463" priority="377" operator="equal">
      <formula>"duże"</formula>
    </cfRule>
    <cfRule type="cellIs" dxfId="462" priority="378" operator="equal">
      <formula>"średnie"</formula>
    </cfRule>
    <cfRule type="cellIs" dxfId="461" priority="379" operator="equal">
      <formula>"małe"</formula>
    </cfRule>
    <cfRule type="cellIs" dxfId="460" priority="380" operator="equal">
      <formula>"bardzo małe"</formula>
    </cfRule>
  </conditionalFormatting>
  <conditionalFormatting sqref="E122">
    <cfRule type="cellIs" dxfId="459" priority="371" operator="equal">
      <formula>"bardzo duże"</formula>
    </cfRule>
    <cfRule type="cellIs" dxfId="458" priority="372" operator="equal">
      <formula>"duże"</formula>
    </cfRule>
    <cfRule type="cellIs" dxfId="457" priority="373" operator="equal">
      <formula>"średnie"</formula>
    </cfRule>
    <cfRule type="cellIs" dxfId="456" priority="374" operator="equal">
      <formula>"małe"</formula>
    </cfRule>
    <cfRule type="cellIs" dxfId="455" priority="375" operator="equal">
      <formula>"bardzo małe"</formula>
    </cfRule>
  </conditionalFormatting>
  <conditionalFormatting sqref="E123">
    <cfRule type="cellIs" dxfId="454" priority="366" operator="equal">
      <formula>"bardzo duże"</formula>
    </cfRule>
    <cfRule type="cellIs" dxfId="453" priority="367" operator="equal">
      <formula>"duże"</formula>
    </cfRule>
    <cfRule type="cellIs" dxfId="452" priority="368" operator="equal">
      <formula>"średnie"</formula>
    </cfRule>
    <cfRule type="cellIs" dxfId="451" priority="369" operator="equal">
      <formula>"małe"</formula>
    </cfRule>
    <cfRule type="cellIs" dxfId="450" priority="370" operator="equal">
      <formula>"bardzo małe"</formula>
    </cfRule>
  </conditionalFormatting>
  <conditionalFormatting sqref="E124">
    <cfRule type="cellIs" dxfId="449" priority="361" operator="equal">
      <formula>"bardzo duże"</formula>
    </cfRule>
    <cfRule type="cellIs" dxfId="448" priority="362" operator="equal">
      <formula>"duże"</formula>
    </cfRule>
    <cfRule type="cellIs" dxfId="447" priority="363" operator="equal">
      <formula>"średnie"</formula>
    </cfRule>
    <cfRule type="cellIs" dxfId="446" priority="364" operator="equal">
      <formula>"małe"</formula>
    </cfRule>
    <cfRule type="cellIs" dxfId="445" priority="365" operator="equal">
      <formula>"bardzo małe"</formula>
    </cfRule>
  </conditionalFormatting>
  <conditionalFormatting sqref="E125">
    <cfRule type="cellIs" dxfId="444" priority="356" operator="equal">
      <formula>"bardzo duże"</formula>
    </cfRule>
    <cfRule type="cellIs" dxfId="443" priority="357" operator="equal">
      <formula>"duże"</formula>
    </cfRule>
    <cfRule type="cellIs" dxfId="442" priority="358" operator="equal">
      <formula>"średnie"</formula>
    </cfRule>
    <cfRule type="cellIs" dxfId="441" priority="359" operator="equal">
      <formula>"małe"</formula>
    </cfRule>
    <cfRule type="cellIs" dxfId="440" priority="360" operator="equal">
      <formula>"bardzo małe"</formula>
    </cfRule>
  </conditionalFormatting>
  <conditionalFormatting sqref="E126">
    <cfRule type="cellIs" dxfId="439" priority="351" operator="equal">
      <formula>"bardzo duże"</formula>
    </cfRule>
    <cfRule type="cellIs" dxfId="438" priority="352" operator="equal">
      <formula>"duże"</formula>
    </cfRule>
    <cfRule type="cellIs" dxfId="437" priority="353" operator="equal">
      <formula>"średnie"</formula>
    </cfRule>
    <cfRule type="cellIs" dxfId="436" priority="354" operator="equal">
      <formula>"małe"</formula>
    </cfRule>
    <cfRule type="cellIs" dxfId="435" priority="355" operator="equal">
      <formula>"bardzo małe"</formula>
    </cfRule>
  </conditionalFormatting>
  <conditionalFormatting sqref="E127">
    <cfRule type="cellIs" dxfId="434" priority="346" operator="equal">
      <formula>"bardzo duże"</formula>
    </cfRule>
    <cfRule type="cellIs" dxfId="433" priority="347" operator="equal">
      <formula>"duże"</formula>
    </cfRule>
    <cfRule type="cellIs" dxfId="432" priority="348" operator="equal">
      <formula>"średnie"</formula>
    </cfRule>
    <cfRule type="cellIs" dxfId="431" priority="349" operator="equal">
      <formula>"małe"</formula>
    </cfRule>
    <cfRule type="cellIs" dxfId="430" priority="350" operator="equal">
      <formula>"bardzo małe"</formula>
    </cfRule>
  </conditionalFormatting>
  <conditionalFormatting sqref="E128">
    <cfRule type="cellIs" dxfId="429" priority="341" operator="equal">
      <formula>"bardzo duże"</formula>
    </cfRule>
    <cfRule type="cellIs" dxfId="428" priority="342" operator="equal">
      <formula>"duże"</formula>
    </cfRule>
    <cfRule type="cellIs" dxfId="427" priority="343" operator="equal">
      <formula>"średnie"</formula>
    </cfRule>
    <cfRule type="cellIs" dxfId="426" priority="344" operator="equal">
      <formula>"małe"</formula>
    </cfRule>
    <cfRule type="cellIs" dxfId="425" priority="345" operator="equal">
      <formula>"bardzo małe"</formula>
    </cfRule>
  </conditionalFormatting>
  <conditionalFormatting sqref="E129">
    <cfRule type="cellIs" dxfId="424" priority="336" operator="equal">
      <formula>"bardzo duże"</formula>
    </cfRule>
    <cfRule type="cellIs" dxfId="423" priority="337" operator="equal">
      <formula>"duże"</formula>
    </cfRule>
    <cfRule type="cellIs" dxfId="422" priority="338" operator="equal">
      <formula>"średnie"</formula>
    </cfRule>
    <cfRule type="cellIs" dxfId="421" priority="339" operator="equal">
      <formula>"małe"</formula>
    </cfRule>
    <cfRule type="cellIs" dxfId="420" priority="340" operator="equal">
      <formula>"bardzo małe"</formula>
    </cfRule>
  </conditionalFormatting>
  <conditionalFormatting sqref="E130">
    <cfRule type="cellIs" dxfId="419" priority="331" operator="equal">
      <formula>"bardzo duże"</formula>
    </cfRule>
    <cfRule type="cellIs" dxfId="418" priority="332" operator="equal">
      <formula>"duże"</formula>
    </cfRule>
    <cfRule type="cellIs" dxfId="417" priority="333" operator="equal">
      <formula>"średnie"</formula>
    </cfRule>
    <cfRule type="cellIs" dxfId="416" priority="334" operator="equal">
      <formula>"małe"</formula>
    </cfRule>
    <cfRule type="cellIs" dxfId="415" priority="335" operator="equal">
      <formula>"bardzo małe"</formula>
    </cfRule>
  </conditionalFormatting>
  <conditionalFormatting sqref="E131">
    <cfRule type="cellIs" dxfId="414" priority="326" operator="equal">
      <formula>"bardzo duże"</formula>
    </cfRule>
    <cfRule type="cellIs" dxfId="413" priority="327" operator="equal">
      <formula>"duże"</formula>
    </cfRule>
    <cfRule type="cellIs" dxfId="412" priority="328" operator="equal">
      <formula>"średnie"</formula>
    </cfRule>
    <cfRule type="cellIs" dxfId="411" priority="329" operator="equal">
      <formula>"małe"</formula>
    </cfRule>
    <cfRule type="cellIs" dxfId="410" priority="330" operator="equal">
      <formula>"bardzo małe"</formula>
    </cfRule>
  </conditionalFormatting>
  <conditionalFormatting sqref="J22">
    <cfRule type="cellIs" dxfId="409" priority="321" operator="equal">
      <formula>"bardzo duże"</formula>
    </cfRule>
    <cfRule type="cellIs" dxfId="408" priority="322" operator="equal">
      <formula>"duże"</formula>
    </cfRule>
    <cfRule type="cellIs" dxfId="407" priority="323" operator="equal">
      <formula>"średnie"</formula>
    </cfRule>
    <cfRule type="cellIs" dxfId="406" priority="324" operator="equal">
      <formula>"małe"</formula>
    </cfRule>
    <cfRule type="cellIs" dxfId="405" priority="325" operator="equal">
      <formula>"bardzo małe"</formula>
    </cfRule>
  </conditionalFormatting>
  <conditionalFormatting sqref="J24">
    <cfRule type="cellIs" dxfId="404" priority="316" operator="equal">
      <formula>"bardzo duże"</formula>
    </cfRule>
    <cfRule type="cellIs" dxfId="403" priority="317" operator="equal">
      <formula>"duże"</formula>
    </cfRule>
    <cfRule type="cellIs" dxfId="402" priority="318" operator="equal">
      <formula>"średnie"</formula>
    </cfRule>
    <cfRule type="cellIs" dxfId="401" priority="319" operator="equal">
      <formula>"małe"</formula>
    </cfRule>
    <cfRule type="cellIs" dxfId="400" priority="320" operator="equal">
      <formula>"bardzo małe"</formula>
    </cfRule>
  </conditionalFormatting>
  <conditionalFormatting sqref="J34">
    <cfRule type="cellIs" dxfId="399" priority="311" operator="equal">
      <formula>"bardzo duże"</formula>
    </cfRule>
    <cfRule type="cellIs" dxfId="398" priority="312" operator="equal">
      <formula>"duże"</formula>
    </cfRule>
    <cfRule type="cellIs" dxfId="397" priority="313" operator="equal">
      <formula>"średnie"</formula>
    </cfRule>
    <cfRule type="cellIs" dxfId="396" priority="314" operator="equal">
      <formula>"małe"</formula>
    </cfRule>
    <cfRule type="cellIs" dxfId="395" priority="315" operator="equal">
      <formula>"bardzo małe"</formula>
    </cfRule>
  </conditionalFormatting>
  <conditionalFormatting sqref="J72">
    <cfRule type="cellIs" dxfId="394" priority="306" operator="equal">
      <formula>"bardzo duże"</formula>
    </cfRule>
    <cfRule type="cellIs" dxfId="393" priority="307" operator="equal">
      <formula>"duże"</formula>
    </cfRule>
    <cfRule type="cellIs" dxfId="392" priority="308" operator="equal">
      <formula>"średnie"</formula>
    </cfRule>
    <cfRule type="cellIs" dxfId="391" priority="309" operator="equal">
      <formula>"małe"</formula>
    </cfRule>
    <cfRule type="cellIs" dxfId="390" priority="310" operator="equal">
      <formula>"bardzo małe"</formula>
    </cfRule>
  </conditionalFormatting>
  <conditionalFormatting sqref="J70">
    <cfRule type="cellIs" dxfId="389" priority="301" operator="equal">
      <formula>"bardzo duże"</formula>
    </cfRule>
    <cfRule type="cellIs" dxfId="388" priority="302" operator="equal">
      <formula>"duże"</formula>
    </cfRule>
    <cfRule type="cellIs" dxfId="387" priority="303" operator="equal">
      <formula>"średnie"</formula>
    </cfRule>
    <cfRule type="cellIs" dxfId="386" priority="304" operator="equal">
      <formula>"małe"</formula>
    </cfRule>
    <cfRule type="cellIs" dxfId="385" priority="305" operator="equal">
      <formula>"bardzo małe"</formula>
    </cfRule>
  </conditionalFormatting>
  <conditionalFormatting sqref="J84">
    <cfRule type="cellIs" dxfId="384" priority="296" operator="equal">
      <formula>"bardzo duże"</formula>
    </cfRule>
    <cfRule type="cellIs" dxfId="383" priority="297" operator="equal">
      <formula>"duże"</formula>
    </cfRule>
    <cfRule type="cellIs" dxfId="382" priority="298" operator="equal">
      <formula>"średnie"</formula>
    </cfRule>
    <cfRule type="cellIs" dxfId="381" priority="299" operator="equal">
      <formula>"małe"</formula>
    </cfRule>
    <cfRule type="cellIs" dxfId="380" priority="300" operator="equal">
      <formula>"bardzo małe"</formula>
    </cfRule>
  </conditionalFormatting>
  <conditionalFormatting sqref="J85">
    <cfRule type="cellIs" dxfId="379" priority="291" operator="equal">
      <formula>"bardzo duże"</formula>
    </cfRule>
    <cfRule type="cellIs" dxfId="378" priority="292" operator="equal">
      <formula>"duże"</formula>
    </cfRule>
    <cfRule type="cellIs" dxfId="377" priority="293" operator="equal">
      <formula>"średnie"</formula>
    </cfRule>
    <cfRule type="cellIs" dxfId="376" priority="294" operator="equal">
      <formula>"małe"</formula>
    </cfRule>
    <cfRule type="cellIs" dxfId="375" priority="295" operator="equal">
      <formula>"bardzo małe"</formula>
    </cfRule>
  </conditionalFormatting>
  <conditionalFormatting sqref="J90">
    <cfRule type="cellIs" dxfId="374" priority="286" operator="equal">
      <formula>"bardzo duże"</formula>
    </cfRule>
    <cfRule type="cellIs" dxfId="373" priority="287" operator="equal">
      <formula>"duże"</formula>
    </cfRule>
    <cfRule type="cellIs" dxfId="372" priority="288" operator="equal">
      <formula>"średnie"</formula>
    </cfRule>
    <cfRule type="cellIs" dxfId="371" priority="289" operator="equal">
      <formula>"małe"</formula>
    </cfRule>
    <cfRule type="cellIs" dxfId="370" priority="290" operator="equal">
      <formula>"bardzo małe"</formula>
    </cfRule>
  </conditionalFormatting>
  <conditionalFormatting sqref="J5">
    <cfRule type="cellIs" dxfId="369" priority="281" operator="equal">
      <formula>"bardzo duże"</formula>
    </cfRule>
    <cfRule type="cellIs" dxfId="368" priority="282" operator="equal">
      <formula>"duże"</formula>
    </cfRule>
    <cfRule type="cellIs" dxfId="367" priority="283" operator="equal">
      <formula>"średnie"</formula>
    </cfRule>
    <cfRule type="cellIs" dxfId="366" priority="284" operator="equal">
      <formula>"małe"</formula>
    </cfRule>
    <cfRule type="cellIs" dxfId="365" priority="285" operator="equal">
      <formula>"bardzo małe"</formula>
    </cfRule>
  </conditionalFormatting>
  <conditionalFormatting sqref="J27">
    <cfRule type="cellIs" dxfId="364" priority="276" operator="equal">
      <formula>"bardzo duże"</formula>
    </cfRule>
    <cfRule type="cellIs" dxfId="363" priority="277" operator="equal">
      <formula>"duże"</formula>
    </cfRule>
    <cfRule type="cellIs" dxfId="362" priority="278" operator="equal">
      <formula>"średnie"</formula>
    </cfRule>
    <cfRule type="cellIs" dxfId="361" priority="279" operator="equal">
      <formula>"małe"</formula>
    </cfRule>
    <cfRule type="cellIs" dxfId="360" priority="280" operator="equal">
      <formula>"bardzo małe"</formula>
    </cfRule>
  </conditionalFormatting>
  <conditionalFormatting sqref="J38">
    <cfRule type="cellIs" dxfId="359" priority="271" operator="equal">
      <formula>"bardzo duże"</formula>
    </cfRule>
    <cfRule type="cellIs" dxfId="358" priority="272" operator="equal">
      <formula>"duże"</formula>
    </cfRule>
    <cfRule type="cellIs" dxfId="357" priority="273" operator="equal">
      <formula>"średnie"</formula>
    </cfRule>
    <cfRule type="cellIs" dxfId="356" priority="274" operator="equal">
      <formula>"małe"</formula>
    </cfRule>
    <cfRule type="cellIs" dxfId="355" priority="275" operator="equal">
      <formula>"bardzo małe"</formula>
    </cfRule>
  </conditionalFormatting>
  <conditionalFormatting sqref="J59">
    <cfRule type="cellIs" dxfId="354" priority="266" operator="equal">
      <formula>"bardzo duże"</formula>
    </cfRule>
    <cfRule type="cellIs" dxfId="353" priority="267" operator="equal">
      <formula>"duże"</formula>
    </cfRule>
    <cfRule type="cellIs" dxfId="352" priority="268" operator="equal">
      <formula>"średnie"</formula>
    </cfRule>
    <cfRule type="cellIs" dxfId="351" priority="269" operator="equal">
      <formula>"małe"</formula>
    </cfRule>
    <cfRule type="cellIs" dxfId="350" priority="270" operator="equal">
      <formula>"bardzo małe"</formula>
    </cfRule>
  </conditionalFormatting>
  <conditionalFormatting sqref="J62">
    <cfRule type="cellIs" dxfId="349" priority="261" operator="equal">
      <formula>"bardzo duże"</formula>
    </cfRule>
    <cfRule type="cellIs" dxfId="348" priority="262" operator="equal">
      <formula>"duże"</formula>
    </cfRule>
    <cfRule type="cellIs" dxfId="347" priority="263" operator="equal">
      <formula>"średnie"</formula>
    </cfRule>
    <cfRule type="cellIs" dxfId="346" priority="264" operator="equal">
      <formula>"małe"</formula>
    </cfRule>
    <cfRule type="cellIs" dxfId="345" priority="265" operator="equal">
      <formula>"bardzo małe"</formula>
    </cfRule>
  </conditionalFormatting>
  <conditionalFormatting sqref="J74">
    <cfRule type="cellIs" dxfId="344" priority="256" operator="equal">
      <formula>"bardzo duże"</formula>
    </cfRule>
    <cfRule type="cellIs" dxfId="343" priority="257" operator="equal">
      <formula>"duże"</formula>
    </cfRule>
    <cfRule type="cellIs" dxfId="342" priority="258" operator="equal">
      <formula>"średnie"</formula>
    </cfRule>
    <cfRule type="cellIs" dxfId="341" priority="259" operator="equal">
      <formula>"małe"</formula>
    </cfRule>
    <cfRule type="cellIs" dxfId="340" priority="260" operator="equal">
      <formula>"bardzo małe"</formula>
    </cfRule>
  </conditionalFormatting>
  <conditionalFormatting sqref="J95">
    <cfRule type="cellIs" dxfId="339" priority="251" operator="equal">
      <formula>"bardzo duże"</formula>
    </cfRule>
    <cfRule type="cellIs" dxfId="338" priority="252" operator="equal">
      <formula>"duże"</formula>
    </cfRule>
    <cfRule type="cellIs" dxfId="337" priority="253" operator="equal">
      <formula>"średnie"</formula>
    </cfRule>
    <cfRule type="cellIs" dxfId="336" priority="254" operator="equal">
      <formula>"małe"</formula>
    </cfRule>
    <cfRule type="cellIs" dxfId="335" priority="255" operator="equal">
      <formula>"bardzo małe"</formula>
    </cfRule>
  </conditionalFormatting>
  <conditionalFormatting sqref="J103">
    <cfRule type="cellIs" dxfId="334" priority="246" operator="equal">
      <formula>"bardzo duże"</formula>
    </cfRule>
    <cfRule type="cellIs" dxfId="333" priority="247" operator="equal">
      <formula>"duże"</formula>
    </cfRule>
    <cfRule type="cellIs" dxfId="332" priority="248" operator="equal">
      <formula>"średnie"</formula>
    </cfRule>
    <cfRule type="cellIs" dxfId="331" priority="249" operator="equal">
      <formula>"małe"</formula>
    </cfRule>
    <cfRule type="cellIs" dxfId="330" priority="250" operator="equal">
      <formula>"bardzo małe"</formula>
    </cfRule>
  </conditionalFormatting>
  <conditionalFormatting sqref="J14">
    <cfRule type="cellIs" dxfId="329" priority="241" operator="equal">
      <formula>"bardzo duże"</formula>
    </cfRule>
    <cfRule type="cellIs" dxfId="328" priority="242" operator="equal">
      <formula>"duże"</formula>
    </cfRule>
    <cfRule type="cellIs" dxfId="327" priority="243" operator="equal">
      <formula>"średnie"</formula>
    </cfRule>
    <cfRule type="cellIs" dxfId="326" priority="244" operator="equal">
      <formula>"małe"</formula>
    </cfRule>
    <cfRule type="cellIs" dxfId="325" priority="245" operator="equal">
      <formula>"bardzo małe"</formula>
    </cfRule>
  </conditionalFormatting>
  <conditionalFormatting sqref="J23">
    <cfRule type="cellIs" dxfId="324" priority="236" operator="equal">
      <formula>"bardzo duże"</formula>
    </cfRule>
    <cfRule type="cellIs" dxfId="323" priority="237" operator="equal">
      <formula>"duże"</formula>
    </cfRule>
    <cfRule type="cellIs" dxfId="322" priority="238" operator="equal">
      <formula>"średnie"</formula>
    </cfRule>
    <cfRule type="cellIs" dxfId="321" priority="239" operator="equal">
      <formula>"małe"</formula>
    </cfRule>
    <cfRule type="cellIs" dxfId="320" priority="240" operator="equal">
      <formula>"bardzo małe"</formula>
    </cfRule>
  </conditionalFormatting>
  <conditionalFormatting sqref="J63">
    <cfRule type="cellIs" dxfId="319" priority="231" operator="equal">
      <formula>"bardzo duże"</formula>
    </cfRule>
    <cfRule type="cellIs" dxfId="318" priority="232" operator="equal">
      <formula>"duże"</formula>
    </cfRule>
    <cfRule type="cellIs" dxfId="317" priority="233" operator="equal">
      <formula>"średnie"</formula>
    </cfRule>
    <cfRule type="cellIs" dxfId="316" priority="234" operator="equal">
      <formula>"małe"</formula>
    </cfRule>
    <cfRule type="cellIs" dxfId="315" priority="235" operator="equal">
      <formula>"bardzo małe"</formula>
    </cfRule>
  </conditionalFormatting>
  <conditionalFormatting sqref="J87">
    <cfRule type="cellIs" dxfId="314" priority="226" operator="equal">
      <formula>"bardzo duże"</formula>
    </cfRule>
    <cfRule type="cellIs" dxfId="313" priority="227" operator="equal">
      <formula>"duże"</formula>
    </cfRule>
    <cfRule type="cellIs" dxfId="312" priority="228" operator="equal">
      <formula>"średnie"</formula>
    </cfRule>
    <cfRule type="cellIs" dxfId="311" priority="229" operator="equal">
      <formula>"małe"</formula>
    </cfRule>
    <cfRule type="cellIs" dxfId="310" priority="230" operator="equal">
      <formula>"bardzo małe"</formula>
    </cfRule>
  </conditionalFormatting>
  <conditionalFormatting sqref="J96">
    <cfRule type="cellIs" dxfId="309" priority="221" operator="equal">
      <formula>"bardzo duże"</formula>
    </cfRule>
    <cfRule type="cellIs" dxfId="308" priority="222" operator="equal">
      <formula>"duże"</formula>
    </cfRule>
    <cfRule type="cellIs" dxfId="307" priority="223" operator="equal">
      <formula>"średnie"</formula>
    </cfRule>
    <cfRule type="cellIs" dxfId="306" priority="224" operator="equal">
      <formula>"małe"</formula>
    </cfRule>
    <cfRule type="cellIs" dxfId="305" priority="225" operator="equal">
      <formula>"bardzo małe"</formula>
    </cfRule>
  </conditionalFormatting>
  <conditionalFormatting sqref="J100">
    <cfRule type="cellIs" dxfId="304" priority="216" operator="equal">
      <formula>"bardzo duże"</formula>
    </cfRule>
    <cfRule type="cellIs" dxfId="303" priority="217" operator="equal">
      <formula>"duże"</formula>
    </cfRule>
    <cfRule type="cellIs" dxfId="302" priority="218" operator="equal">
      <formula>"średnie"</formula>
    </cfRule>
    <cfRule type="cellIs" dxfId="301" priority="219" operator="equal">
      <formula>"małe"</formula>
    </cfRule>
    <cfRule type="cellIs" dxfId="300" priority="220" operator="equal">
      <formula>"bardzo małe"</formula>
    </cfRule>
  </conditionalFormatting>
  <conditionalFormatting sqref="J91">
    <cfRule type="cellIs" dxfId="299" priority="211" operator="equal">
      <formula>"bardzo duże"</formula>
    </cfRule>
    <cfRule type="cellIs" dxfId="298" priority="212" operator="equal">
      <formula>"duże"</formula>
    </cfRule>
    <cfRule type="cellIs" dxfId="297" priority="213" operator="equal">
      <formula>"średnie"</formula>
    </cfRule>
    <cfRule type="cellIs" dxfId="296" priority="214" operator="equal">
      <formula>"małe"</formula>
    </cfRule>
    <cfRule type="cellIs" dxfId="295" priority="215" operator="equal">
      <formula>"bardzo małe"</formula>
    </cfRule>
  </conditionalFormatting>
  <conditionalFormatting sqref="J54">
    <cfRule type="cellIs" dxfId="294" priority="206" operator="equal">
      <formula>"bardzo duże"</formula>
    </cfRule>
    <cfRule type="cellIs" dxfId="293" priority="207" operator="equal">
      <formula>"duże"</formula>
    </cfRule>
    <cfRule type="cellIs" dxfId="292" priority="208" operator="equal">
      <formula>"średnie"</formula>
    </cfRule>
    <cfRule type="cellIs" dxfId="291" priority="209" operator="equal">
      <formula>"małe"</formula>
    </cfRule>
    <cfRule type="cellIs" dxfId="290" priority="210" operator="equal">
      <formula>"bardzo małe"</formula>
    </cfRule>
  </conditionalFormatting>
  <conditionalFormatting sqref="J26">
    <cfRule type="cellIs" dxfId="289" priority="201" operator="equal">
      <formula>"bardzo duże"</formula>
    </cfRule>
    <cfRule type="cellIs" dxfId="288" priority="202" operator="equal">
      <formula>"duże"</formula>
    </cfRule>
    <cfRule type="cellIs" dxfId="287" priority="203" operator="equal">
      <formula>"średnie"</formula>
    </cfRule>
    <cfRule type="cellIs" dxfId="286" priority="204" operator="equal">
      <formula>"małe"</formula>
    </cfRule>
    <cfRule type="cellIs" dxfId="285" priority="205" operator="equal">
      <formula>"bardzo małe"</formula>
    </cfRule>
  </conditionalFormatting>
  <conditionalFormatting sqref="J44">
    <cfRule type="cellIs" dxfId="284" priority="196" operator="equal">
      <formula>"bardzo duże"</formula>
    </cfRule>
    <cfRule type="cellIs" dxfId="283" priority="197" operator="equal">
      <formula>"duże"</formula>
    </cfRule>
    <cfRule type="cellIs" dxfId="282" priority="198" operator="equal">
      <formula>"średnie"</formula>
    </cfRule>
    <cfRule type="cellIs" dxfId="281" priority="199" operator="equal">
      <formula>"małe"</formula>
    </cfRule>
    <cfRule type="cellIs" dxfId="280" priority="200" operator="equal">
      <formula>"bardzo małe"</formula>
    </cfRule>
  </conditionalFormatting>
  <conditionalFormatting sqref="J28">
    <cfRule type="cellIs" dxfId="279" priority="191" operator="equal">
      <formula>"bardzo duże"</formula>
    </cfRule>
    <cfRule type="cellIs" dxfId="278" priority="192" operator="equal">
      <formula>"duże"</formula>
    </cfRule>
    <cfRule type="cellIs" dxfId="277" priority="193" operator="equal">
      <formula>"średnie"</formula>
    </cfRule>
    <cfRule type="cellIs" dxfId="276" priority="194" operator="equal">
      <formula>"małe"</formula>
    </cfRule>
    <cfRule type="cellIs" dxfId="275" priority="195" operator="equal">
      <formula>"bardzo małe"</formula>
    </cfRule>
  </conditionalFormatting>
  <conditionalFormatting sqref="J52">
    <cfRule type="cellIs" dxfId="274" priority="186" operator="equal">
      <formula>"bardzo duże"</formula>
    </cfRule>
    <cfRule type="cellIs" dxfId="273" priority="187" operator="equal">
      <formula>"duże"</formula>
    </cfRule>
    <cfRule type="cellIs" dxfId="272" priority="188" operator="equal">
      <formula>"średnie"</formula>
    </cfRule>
    <cfRule type="cellIs" dxfId="271" priority="189" operator="equal">
      <formula>"małe"</formula>
    </cfRule>
    <cfRule type="cellIs" dxfId="270" priority="190" operator="equal">
      <formula>"bardzo małe"</formula>
    </cfRule>
  </conditionalFormatting>
  <conditionalFormatting sqref="J56">
    <cfRule type="cellIs" dxfId="269" priority="181" operator="equal">
      <formula>"bardzo duże"</formula>
    </cfRule>
    <cfRule type="cellIs" dxfId="268" priority="182" operator="equal">
      <formula>"duże"</formula>
    </cfRule>
    <cfRule type="cellIs" dxfId="267" priority="183" operator="equal">
      <formula>"średnie"</formula>
    </cfRule>
    <cfRule type="cellIs" dxfId="266" priority="184" operator="equal">
      <formula>"małe"</formula>
    </cfRule>
    <cfRule type="cellIs" dxfId="265" priority="185" operator="equal">
      <formula>"bardzo małe"</formula>
    </cfRule>
  </conditionalFormatting>
  <conditionalFormatting sqref="J78">
    <cfRule type="cellIs" dxfId="264" priority="176" operator="equal">
      <formula>"bardzo duże"</formula>
    </cfRule>
    <cfRule type="cellIs" dxfId="263" priority="177" operator="equal">
      <formula>"duże"</formula>
    </cfRule>
    <cfRule type="cellIs" dxfId="262" priority="178" operator="equal">
      <formula>"średnie"</formula>
    </cfRule>
    <cfRule type="cellIs" dxfId="261" priority="179" operator="equal">
      <formula>"małe"</formula>
    </cfRule>
    <cfRule type="cellIs" dxfId="260" priority="180" operator="equal">
      <formula>"bardzo małe"</formula>
    </cfRule>
  </conditionalFormatting>
  <conditionalFormatting sqref="J83">
    <cfRule type="cellIs" dxfId="259" priority="171" operator="equal">
      <formula>"bardzo duże"</formula>
    </cfRule>
    <cfRule type="cellIs" dxfId="258" priority="172" operator="equal">
      <formula>"duże"</formula>
    </cfRule>
    <cfRule type="cellIs" dxfId="257" priority="173" operator="equal">
      <formula>"średnie"</formula>
    </cfRule>
    <cfRule type="cellIs" dxfId="256" priority="174" operator="equal">
      <formula>"małe"</formula>
    </cfRule>
    <cfRule type="cellIs" dxfId="255" priority="175" operator="equal">
      <formula>"bardzo małe"</formula>
    </cfRule>
  </conditionalFormatting>
  <conditionalFormatting sqref="J86">
    <cfRule type="cellIs" dxfId="254" priority="166" operator="equal">
      <formula>"bardzo duże"</formula>
    </cfRule>
    <cfRule type="cellIs" dxfId="253" priority="167" operator="equal">
      <formula>"duże"</formula>
    </cfRule>
    <cfRule type="cellIs" dxfId="252" priority="168" operator="equal">
      <formula>"średnie"</formula>
    </cfRule>
    <cfRule type="cellIs" dxfId="251" priority="169" operator="equal">
      <formula>"małe"</formula>
    </cfRule>
    <cfRule type="cellIs" dxfId="250" priority="170" operator="equal">
      <formula>"bardzo małe"</formula>
    </cfRule>
  </conditionalFormatting>
  <conditionalFormatting sqref="J102">
    <cfRule type="cellIs" dxfId="249" priority="161" operator="equal">
      <formula>"bardzo duże"</formula>
    </cfRule>
    <cfRule type="cellIs" dxfId="248" priority="162" operator="equal">
      <formula>"duże"</formula>
    </cfRule>
    <cfRule type="cellIs" dxfId="247" priority="163" operator="equal">
      <formula>"średnie"</formula>
    </cfRule>
    <cfRule type="cellIs" dxfId="246" priority="164" operator="equal">
      <formula>"małe"</formula>
    </cfRule>
    <cfRule type="cellIs" dxfId="245" priority="165" operator="equal">
      <formula>"bardzo małe"</formula>
    </cfRule>
  </conditionalFormatting>
  <conditionalFormatting sqref="J20">
    <cfRule type="cellIs" dxfId="244" priority="156" operator="equal">
      <formula>"bardzo duże"</formula>
    </cfRule>
    <cfRule type="cellIs" dxfId="243" priority="157" operator="equal">
      <formula>"duże"</formula>
    </cfRule>
    <cfRule type="cellIs" dxfId="242" priority="158" operator="equal">
      <formula>"średnie"</formula>
    </cfRule>
    <cfRule type="cellIs" dxfId="241" priority="159" operator="equal">
      <formula>"małe"</formula>
    </cfRule>
    <cfRule type="cellIs" dxfId="240" priority="160" operator="equal">
      <formula>"bardzo małe"</formula>
    </cfRule>
  </conditionalFormatting>
  <conditionalFormatting sqref="J32">
    <cfRule type="cellIs" dxfId="239" priority="151" operator="equal">
      <formula>"bardzo duże"</formula>
    </cfRule>
    <cfRule type="cellIs" dxfId="238" priority="152" operator="equal">
      <formula>"duże"</formula>
    </cfRule>
    <cfRule type="cellIs" dxfId="237" priority="153" operator="equal">
      <formula>"średnie"</formula>
    </cfRule>
    <cfRule type="cellIs" dxfId="236" priority="154" operator="equal">
      <formula>"małe"</formula>
    </cfRule>
    <cfRule type="cellIs" dxfId="235" priority="155" operator="equal">
      <formula>"bardzo małe"</formula>
    </cfRule>
  </conditionalFormatting>
  <conditionalFormatting sqref="J35">
    <cfRule type="cellIs" dxfId="234" priority="146" operator="equal">
      <formula>"bardzo duże"</formula>
    </cfRule>
    <cfRule type="cellIs" dxfId="233" priority="147" operator="equal">
      <formula>"duże"</formula>
    </cfRule>
    <cfRule type="cellIs" dxfId="232" priority="148" operator="equal">
      <formula>"średnie"</formula>
    </cfRule>
    <cfRule type="cellIs" dxfId="231" priority="149" operator="equal">
      <formula>"małe"</formula>
    </cfRule>
    <cfRule type="cellIs" dxfId="230" priority="150" operator="equal">
      <formula>"bardzo małe"</formula>
    </cfRule>
  </conditionalFormatting>
  <conditionalFormatting sqref="J41">
    <cfRule type="cellIs" dxfId="229" priority="141" operator="equal">
      <formula>"bardzo duże"</formula>
    </cfRule>
    <cfRule type="cellIs" dxfId="228" priority="142" operator="equal">
      <formula>"duże"</formula>
    </cfRule>
    <cfRule type="cellIs" dxfId="227" priority="143" operator="equal">
      <formula>"średnie"</formula>
    </cfRule>
    <cfRule type="cellIs" dxfId="226" priority="144" operator="equal">
      <formula>"małe"</formula>
    </cfRule>
    <cfRule type="cellIs" dxfId="225" priority="145" operator="equal">
      <formula>"bardzo małe"</formula>
    </cfRule>
  </conditionalFormatting>
  <conditionalFormatting sqref="J55">
    <cfRule type="cellIs" dxfId="224" priority="136" operator="equal">
      <formula>"bardzo duże"</formula>
    </cfRule>
    <cfRule type="cellIs" dxfId="223" priority="137" operator="equal">
      <formula>"duże"</formula>
    </cfRule>
    <cfRule type="cellIs" dxfId="222" priority="138" operator="equal">
      <formula>"średnie"</formula>
    </cfRule>
    <cfRule type="cellIs" dxfId="221" priority="139" operator="equal">
      <formula>"małe"</formula>
    </cfRule>
    <cfRule type="cellIs" dxfId="220" priority="140" operator="equal">
      <formula>"bardzo małe"</formula>
    </cfRule>
  </conditionalFormatting>
  <conditionalFormatting sqref="J75">
    <cfRule type="cellIs" dxfId="219" priority="131" operator="equal">
      <formula>"bardzo duże"</formula>
    </cfRule>
    <cfRule type="cellIs" dxfId="218" priority="132" operator="equal">
      <formula>"duże"</formula>
    </cfRule>
    <cfRule type="cellIs" dxfId="217" priority="133" operator="equal">
      <formula>"średnie"</formula>
    </cfRule>
    <cfRule type="cellIs" dxfId="216" priority="134" operator="equal">
      <formula>"małe"</formula>
    </cfRule>
    <cfRule type="cellIs" dxfId="215" priority="135" operator="equal">
      <formula>"bardzo małe"</formula>
    </cfRule>
  </conditionalFormatting>
  <conditionalFormatting sqref="J99">
    <cfRule type="cellIs" dxfId="214" priority="126" operator="equal">
      <formula>"bardzo duże"</formula>
    </cfRule>
    <cfRule type="cellIs" dxfId="213" priority="127" operator="equal">
      <formula>"duże"</formula>
    </cfRule>
    <cfRule type="cellIs" dxfId="212" priority="128" operator="equal">
      <formula>"średnie"</formula>
    </cfRule>
    <cfRule type="cellIs" dxfId="211" priority="129" operator="equal">
      <formula>"małe"</formula>
    </cfRule>
    <cfRule type="cellIs" dxfId="210" priority="130" operator="equal">
      <formula>"bardzo małe"</formula>
    </cfRule>
  </conditionalFormatting>
  <conditionalFormatting sqref="J105">
    <cfRule type="cellIs" dxfId="209" priority="121" operator="equal">
      <formula>"bardzo duże"</formula>
    </cfRule>
    <cfRule type="cellIs" dxfId="208" priority="122" operator="equal">
      <formula>"duże"</formula>
    </cfRule>
    <cfRule type="cellIs" dxfId="207" priority="123" operator="equal">
      <formula>"średnie"</formula>
    </cfRule>
    <cfRule type="cellIs" dxfId="206" priority="124" operator="equal">
      <formula>"małe"</formula>
    </cfRule>
    <cfRule type="cellIs" dxfId="205" priority="125" operator="equal">
      <formula>"bardzo małe"</formula>
    </cfRule>
  </conditionalFormatting>
  <conditionalFormatting sqref="J8">
    <cfRule type="cellIs" dxfId="204" priority="116" operator="equal">
      <formula>"bardzo duże"</formula>
    </cfRule>
    <cfRule type="cellIs" dxfId="203" priority="117" operator="equal">
      <formula>"duże"</formula>
    </cfRule>
    <cfRule type="cellIs" dxfId="202" priority="118" operator="equal">
      <formula>"średnie"</formula>
    </cfRule>
    <cfRule type="cellIs" dxfId="201" priority="119" operator="equal">
      <formula>"małe"</formula>
    </cfRule>
    <cfRule type="cellIs" dxfId="200" priority="120" operator="equal">
      <formula>"bardzo małe"</formula>
    </cfRule>
  </conditionalFormatting>
  <conditionalFormatting sqref="J11">
    <cfRule type="cellIs" dxfId="199" priority="111" operator="equal">
      <formula>"bardzo duże"</formula>
    </cfRule>
    <cfRule type="cellIs" dxfId="198" priority="112" operator="equal">
      <formula>"duże"</formula>
    </cfRule>
    <cfRule type="cellIs" dxfId="197" priority="113" operator="equal">
      <formula>"średnie"</formula>
    </cfRule>
    <cfRule type="cellIs" dxfId="196" priority="114" operator="equal">
      <formula>"małe"</formula>
    </cfRule>
    <cfRule type="cellIs" dxfId="195" priority="115" operator="equal">
      <formula>"bardzo małe"</formula>
    </cfRule>
  </conditionalFormatting>
  <conditionalFormatting sqref="J15">
    <cfRule type="cellIs" dxfId="194" priority="106" operator="equal">
      <formula>"bardzo duże"</formula>
    </cfRule>
    <cfRule type="cellIs" dxfId="193" priority="107" operator="equal">
      <formula>"duże"</formula>
    </cfRule>
    <cfRule type="cellIs" dxfId="192" priority="108" operator="equal">
      <formula>"średnie"</formula>
    </cfRule>
    <cfRule type="cellIs" dxfId="191" priority="109" operator="equal">
      <formula>"małe"</formula>
    </cfRule>
    <cfRule type="cellIs" dxfId="190" priority="110" operator="equal">
      <formula>"bardzo małe"</formula>
    </cfRule>
  </conditionalFormatting>
  <conditionalFormatting sqref="J16">
    <cfRule type="cellIs" dxfId="189" priority="101" operator="equal">
      <formula>"bardzo duże"</formula>
    </cfRule>
    <cfRule type="cellIs" dxfId="188" priority="102" operator="equal">
      <formula>"duże"</formula>
    </cfRule>
    <cfRule type="cellIs" dxfId="187" priority="103" operator="equal">
      <formula>"średnie"</formula>
    </cfRule>
    <cfRule type="cellIs" dxfId="186" priority="104" operator="equal">
      <formula>"małe"</formula>
    </cfRule>
    <cfRule type="cellIs" dxfId="185" priority="105" operator="equal">
      <formula>"bardzo małe"</formula>
    </cfRule>
  </conditionalFormatting>
  <conditionalFormatting sqref="J19">
    <cfRule type="cellIs" dxfId="184" priority="96" operator="equal">
      <formula>"bardzo duże"</formula>
    </cfRule>
    <cfRule type="cellIs" dxfId="183" priority="97" operator="equal">
      <formula>"duże"</formula>
    </cfRule>
    <cfRule type="cellIs" dxfId="182" priority="98" operator="equal">
      <formula>"średnie"</formula>
    </cfRule>
    <cfRule type="cellIs" dxfId="181" priority="99" operator="equal">
      <formula>"małe"</formula>
    </cfRule>
    <cfRule type="cellIs" dxfId="180" priority="100" operator="equal">
      <formula>"bardzo małe"</formula>
    </cfRule>
  </conditionalFormatting>
  <conditionalFormatting sqref="J25">
    <cfRule type="cellIs" dxfId="179" priority="91" operator="equal">
      <formula>"bardzo duże"</formula>
    </cfRule>
    <cfRule type="cellIs" dxfId="178" priority="92" operator="equal">
      <formula>"duże"</formula>
    </cfRule>
    <cfRule type="cellIs" dxfId="177" priority="93" operator="equal">
      <formula>"średnie"</formula>
    </cfRule>
    <cfRule type="cellIs" dxfId="176" priority="94" operator="equal">
      <formula>"małe"</formula>
    </cfRule>
    <cfRule type="cellIs" dxfId="175" priority="95" operator="equal">
      <formula>"bardzo małe"</formula>
    </cfRule>
  </conditionalFormatting>
  <conditionalFormatting sqref="J39">
    <cfRule type="cellIs" dxfId="174" priority="86" operator="equal">
      <formula>"bardzo duże"</formula>
    </cfRule>
    <cfRule type="cellIs" dxfId="173" priority="87" operator="equal">
      <formula>"duże"</formula>
    </cfRule>
    <cfRule type="cellIs" dxfId="172" priority="88" operator="equal">
      <formula>"średnie"</formula>
    </cfRule>
    <cfRule type="cellIs" dxfId="171" priority="89" operator="equal">
      <formula>"małe"</formula>
    </cfRule>
    <cfRule type="cellIs" dxfId="170" priority="90" operator="equal">
      <formula>"bardzo małe"</formula>
    </cfRule>
  </conditionalFormatting>
  <conditionalFormatting sqref="J42">
    <cfRule type="cellIs" dxfId="169" priority="81" operator="equal">
      <formula>"bardzo duże"</formula>
    </cfRule>
    <cfRule type="cellIs" dxfId="168" priority="82" operator="equal">
      <formula>"duże"</formula>
    </cfRule>
    <cfRule type="cellIs" dxfId="167" priority="83" operator="equal">
      <formula>"średnie"</formula>
    </cfRule>
    <cfRule type="cellIs" dxfId="166" priority="84" operator="equal">
      <formula>"małe"</formula>
    </cfRule>
    <cfRule type="cellIs" dxfId="165" priority="85" operator="equal">
      <formula>"bardzo małe"</formula>
    </cfRule>
  </conditionalFormatting>
  <conditionalFormatting sqref="J45">
    <cfRule type="cellIs" dxfId="164" priority="76" operator="equal">
      <formula>"bardzo duże"</formula>
    </cfRule>
    <cfRule type="cellIs" dxfId="163" priority="77" operator="equal">
      <formula>"duże"</formula>
    </cfRule>
    <cfRule type="cellIs" dxfId="162" priority="78" operator="equal">
      <formula>"średnie"</formula>
    </cfRule>
    <cfRule type="cellIs" dxfId="161" priority="79" operator="equal">
      <formula>"małe"</formula>
    </cfRule>
    <cfRule type="cellIs" dxfId="160" priority="80" operator="equal">
      <formula>"bardzo małe"</formula>
    </cfRule>
  </conditionalFormatting>
  <conditionalFormatting sqref="J47">
    <cfRule type="cellIs" dxfId="159" priority="71" operator="equal">
      <formula>"bardzo duże"</formula>
    </cfRule>
    <cfRule type="cellIs" dxfId="158" priority="72" operator="equal">
      <formula>"duże"</formula>
    </cfRule>
    <cfRule type="cellIs" dxfId="157" priority="73" operator="equal">
      <formula>"średnie"</formula>
    </cfRule>
    <cfRule type="cellIs" dxfId="156" priority="74" operator="equal">
      <formula>"małe"</formula>
    </cfRule>
    <cfRule type="cellIs" dxfId="155" priority="75" operator="equal">
      <formula>"bardzo małe"</formula>
    </cfRule>
  </conditionalFormatting>
  <conditionalFormatting sqref="J49">
    <cfRule type="cellIs" dxfId="154" priority="66" operator="equal">
      <formula>"bardzo duże"</formula>
    </cfRule>
    <cfRule type="cellIs" dxfId="153" priority="67" operator="equal">
      <formula>"duże"</formula>
    </cfRule>
    <cfRule type="cellIs" dxfId="152" priority="68" operator="equal">
      <formula>"średnie"</formula>
    </cfRule>
    <cfRule type="cellIs" dxfId="151" priority="69" operator="equal">
      <formula>"małe"</formula>
    </cfRule>
    <cfRule type="cellIs" dxfId="150" priority="70" operator="equal">
      <formula>"bardzo małe"</formula>
    </cfRule>
  </conditionalFormatting>
  <conditionalFormatting sqref="J50">
    <cfRule type="cellIs" dxfId="149" priority="61" operator="equal">
      <formula>"bardzo duże"</formula>
    </cfRule>
    <cfRule type="cellIs" dxfId="148" priority="62" operator="equal">
      <formula>"duże"</formula>
    </cfRule>
    <cfRule type="cellIs" dxfId="147" priority="63" operator="equal">
      <formula>"średnie"</formula>
    </cfRule>
    <cfRule type="cellIs" dxfId="146" priority="64" operator="equal">
      <formula>"małe"</formula>
    </cfRule>
    <cfRule type="cellIs" dxfId="145" priority="65" operator="equal">
      <formula>"bardzo małe"</formula>
    </cfRule>
  </conditionalFormatting>
  <conditionalFormatting sqref="J53">
    <cfRule type="cellIs" dxfId="144" priority="56" operator="equal">
      <formula>"bardzo duże"</formula>
    </cfRule>
    <cfRule type="cellIs" dxfId="143" priority="57" operator="equal">
      <formula>"duże"</formula>
    </cfRule>
    <cfRule type="cellIs" dxfId="142" priority="58" operator="equal">
      <formula>"średnie"</formula>
    </cfRule>
    <cfRule type="cellIs" dxfId="141" priority="59" operator="equal">
      <formula>"małe"</formula>
    </cfRule>
    <cfRule type="cellIs" dxfId="140" priority="60" operator="equal">
      <formula>"bardzo małe"</formula>
    </cfRule>
  </conditionalFormatting>
  <conditionalFormatting sqref="J65">
    <cfRule type="cellIs" dxfId="139" priority="51" operator="equal">
      <formula>"bardzo duże"</formula>
    </cfRule>
    <cfRule type="cellIs" dxfId="138" priority="52" operator="equal">
      <formula>"duże"</formula>
    </cfRule>
    <cfRule type="cellIs" dxfId="137" priority="53" operator="equal">
      <formula>"średnie"</formula>
    </cfRule>
    <cfRule type="cellIs" dxfId="136" priority="54" operator="equal">
      <formula>"małe"</formula>
    </cfRule>
    <cfRule type="cellIs" dxfId="135" priority="55" operator="equal">
      <formula>"bardzo małe"</formula>
    </cfRule>
  </conditionalFormatting>
  <conditionalFormatting sqref="J66">
    <cfRule type="cellIs" dxfId="134" priority="46" operator="equal">
      <formula>"bardzo duże"</formula>
    </cfRule>
    <cfRule type="cellIs" dxfId="133" priority="47" operator="equal">
      <formula>"duże"</formula>
    </cfRule>
    <cfRule type="cellIs" dxfId="132" priority="48" operator="equal">
      <formula>"średnie"</formula>
    </cfRule>
    <cfRule type="cellIs" dxfId="131" priority="49" operator="equal">
      <formula>"małe"</formula>
    </cfRule>
    <cfRule type="cellIs" dxfId="130" priority="50" operator="equal">
      <formula>"bardzo małe"</formula>
    </cfRule>
  </conditionalFormatting>
  <conditionalFormatting sqref="J71">
    <cfRule type="cellIs" dxfId="129" priority="41" operator="equal">
      <formula>"bardzo duże"</formula>
    </cfRule>
    <cfRule type="cellIs" dxfId="128" priority="42" operator="equal">
      <formula>"duże"</formula>
    </cfRule>
    <cfRule type="cellIs" dxfId="127" priority="43" operator="equal">
      <formula>"średnie"</formula>
    </cfRule>
    <cfRule type="cellIs" dxfId="126" priority="44" operator="equal">
      <formula>"małe"</formula>
    </cfRule>
    <cfRule type="cellIs" dxfId="125" priority="45" operator="equal">
      <formula>"bardzo małe"</formula>
    </cfRule>
  </conditionalFormatting>
  <conditionalFormatting sqref="J79">
    <cfRule type="cellIs" dxfId="124" priority="36" operator="equal">
      <formula>"bardzo duże"</formula>
    </cfRule>
    <cfRule type="cellIs" dxfId="123" priority="37" operator="equal">
      <formula>"duże"</formula>
    </cfRule>
    <cfRule type="cellIs" dxfId="122" priority="38" operator="equal">
      <formula>"średnie"</formula>
    </cfRule>
    <cfRule type="cellIs" dxfId="121" priority="39" operator="equal">
      <formula>"małe"</formula>
    </cfRule>
    <cfRule type="cellIs" dxfId="120" priority="40" operator="equal">
      <formula>"bardzo małe"</formula>
    </cfRule>
  </conditionalFormatting>
  <conditionalFormatting sqref="J92">
    <cfRule type="cellIs" dxfId="119" priority="31" operator="equal">
      <formula>"bardzo duże"</formula>
    </cfRule>
    <cfRule type="cellIs" dxfId="118" priority="32" operator="equal">
      <formula>"duże"</formula>
    </cfRule>
    <cfRule type="cellIs" dxfId="117" priority="33" operator="equal">
      <formula>"średnie"</formula>
    </cfRule>
    <cfRule type="cellIs" dxfId="116" priority="34" operator="equal">
      <formula>"małe"</formula>
    </cfRule>
    <cfRule type="cellIs" dxfId="115" priority="35" operator="equal">
      <formula>"bardzo małe"</formula>
    </cfRule>
  </conditionalFormatting>
  <conditionalFormatting sqref="J104">
    <cfRule type="cellIs" dxfId="114" priority="26" operator="equal">
      <formula>"bardzo duże"</formula>
    </cfRule>
    <cfRule type="cellIs" dxfId="113" priority="27" operator="equal">
      <formula>"duże"</formula>
    </cfRule>
    <cfRule type="cellIs" dxfId="112" priority="28" operator="equal">
      <formula>"średnie"</formula>
    </cfRule>
    <cfRule type="cellIs" dxfId="111" priority="29" operator="equal">
      <formula>"małe"</formula>
    </cfRule>
    <cfRule type="cellIs" dxfId="110" priority="30" operator="equal">
      <formula>"bardzo małe"</formula>
    </cfRule>
  </conditionalFormatting>
  <conditionalFormatting sqref="J76">
    <cfRule type="cellIs" dxfId="109" priority="21" operator="equal">
      <formula>"bardzo duże"</formula>
    </cfRule>
    <cfRule type="cellIs" dxfId="108" priority="22" operator="equal">
      <formula>"duże"</formula>
    </cfRule>
    <cfRule type="cellIs" dxfId="107" priority="23" operator="equal">
      <formula>"średnie"</formula>
    </cfRule>
    <cfRule type="cellIs" dxfId="106" priority="24" operator="equal">
      <formula>"małe"</formula>
    </cfRule>
    <cfRule type="cellIs" dxfId="105" priority="25" operator="equal">
      <formula>"bardzo małe"</formula>
    </cfRule>
  </conditionalFormatting>
  <conditionalFormatting sqref="E132">
    <cfRule type="cellIs" dxfId="104" priority="6" operator="equal">
      <formula>"bardzo duże"</formula>
    </cfRule>
    <cfRule type="cellIs" dxfId="103" priority="7" operator="equal">
      <formula>"duże"</formula>
    </cfRule>
    <cfRule type="cellIs" dxfId="102" priority="8" operator="equal">
      <formula>"średnie"</formula>
    </cfRule>
    <cfRule type="cellIs" dxfId="101" priority="9" operator="equal">
      <formula>"małe"</formula>
    </cfRule>
    <cfRule type="cellIs" dxfId="100" priority="10" operator="equal">
      <formula>"bardzo małe"</formula>
    </cfRule>
  </conditionalFormatting>
  <conditionalFormatting sqref="J30">
    <cfRule type="cellIs" dxfId="99" priority="1" operator="equal">
      <formula>"bardzo duże"</formula>
    </cfRule>
    <cfRule type="cellIs" dxfId="98" priority="2" operator="equal">
      <formula>"duże"</formula>
    </cfRule>
    <cfRule type="cellIs" dxfId="97" priority="3" operator="equal">
      <formula>"średnie"</formula>
    </cfRule>
    <cfRule type="cellIs" dxfId="96" priority="4" operator="equal">
      <formula>"małe"</formula>
    </cfRule>
    <cfRule type="cellIs" dxfId="95" priority="5" operator="equal">
      <formula>"bardzo małe"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C10" workbookViewId="0">
      <selection activeCell="D23" sqref="D23"/>
    </sheetView>
  </sheetViews>
  <sheetFormatPr defaultRowHeight="14.5"/>
  <cols>
    <col min="3" max="3" width="10.81640625" bestFit="1" customWidth="1"/>
    <col min="4" max="4" width="24.54296875" customWidth="1"/>
    <col min="6" max="6" width="10.7265625" customWidth="1"/>
    <col min="7" max="7" width="8.7265625" bestFit="1" customWidth="1"/>
    <col min="8" max="8" width="26.26953125" customWidth="1"/>
    <col min="9" max="9" width="12.7265625" customWidth="1"/>
    <col min="11" max="11" width="13.26953125" customWidth="1"/>
    <col min="13" max="13" width="18.1796875" customWidth="1"/>
  </cols>
  <sheetData>
    <row r="1" spans="2:13" ht="15" thickBot="1"/>
    <row r="2" spans="2:13" ht="104">
      <c r="B2" s="108" t="s">
        <v>128</v>
      </c>
      <c r="C2" s="109" t="s">
        <v>180</v>
      </c>
      <c r="D2" s="109" t="s">
        <v>146</v>
      </c>
      <c r="E2" s="109" t="s">
        <v>157</v>
      </c>
      <c r="F2" s="109" t="s">
        <v>156</v>
      </c>
      <c r="G2" s="109" t="s">
        <v>154</v>
      </c>
      <c r="H2" s="109" t="s">
        <v>155</v>
      </c>
      <c r="I2" s="109" t="s">
        <v>145</v>
      </c>
      <c r="J2" s="109" t="s">
        <v>159</v>
      </c>
      <c r="K2" s="109" t="s">
        <v>164</v>
      </c>
      <c r="L2" s="109" t="s">
        <v>165</v>
      </c>
      <c r="M2" s="110" t="s">
        <v>161</v>
      </c>
    </row>
    <row r="3" spans="2:13" ht="15" thickBot="1">
      <c r="B3" s="131">
        <v>1</v>
      </c>
      <c r="C3" s="123">
        <v>2</v>
      </c>
      <c r="D3" s="123">
        <v>3</v>
      </c>
      <c r="E3" s="123">
        <v>4</v>
      </c>
      <c r="F3" s="123">
        <v>5</v>
      </c>
      <c r="G3" s="123">
        <v>6</v>
      </c>
      <c r="H3" s="123">
        <v>7</v>
      </c>
      <c r="I3" s="123">
        <v>8</v>
      </c>
      <c r="J3" s="123">
        <v>9</v>
      </c>
      <c r="K3" s="132">
        <v>10</v>
      </c>
      <c r="L3" s="132">
        <v>11</v>
      </c>
      <c r="M3" s="133">
        <v>12</v>
      </c>
    </row>
    <row r="4" spans="2:13" ht="15" thickBot="1">
      <c r="B4" s="134">
        <v>1</v>
      </c>
      <c r="C4" s="139" t="s">
        <v>178</v>
      </c>
      <c r="D4" s="140">
        <v>18648.320469999999</v>
      </c>
      <c r="E4" s="140">
        <v>0</v>
      </c>
      <c r="F4" s="219">
        <v>6080.4669999999996</v>
      </c>
      <c r="G4" s="220">
        <v>3745.8429999999998</v>
      </c>
      <c r="H4" s="135">
        <f>D4-E4+F4+G4</f>
        <v>28474.63047</v>
      </c>
      <c r="I4" s="135">
        <f>H4/$H$19*100</f>
        <v>37.930281868691097</v>
      </c>
      <c r="J4" s="145">
        <v>8</v>
      </c>
      <c r="K4" s="224" t="s">
        <v>153</v>
      </c>
      <c r="L4" s="150">
        <v>1</v>
      </c>
      <c r="M4" s="157">
        <f>SUM(J4,L4)</f>
        <v>9</v>
      </c>
    </row>
    <row r="5" spans="2:13" ht="15" thickBot="1">
      <c r="B5" s="93">
        <v>2</v>
      </c>
      <c r="C5" s="141" t="s">
        <v>177</v>
      </c>
      <c r="D5" s="140">
        <v>19533.324659999998</v>
      </c>
      <c r="E5" s="142">
        <v>0</v>
      </c>
      <c r="F5" s="221">
        <v>8634.0509999999995</v>
      </c>
      <c r="G5" s="221">
        <v>3347.9879999999998</v>
      </c>
      <c r="H5" s="136">
        <f t="shared" ref="H5:H16" si="0">D5-E5+F5+G5</f>
        <v>31515.363659999999</v>
      </c>
      <c r="I5" s="153">
        <f t="shared" ref="I5:I17" si="1">H5/$H$19*100</f>
        <v>41.980759963769401</v>
      </c>
      <c r="J5" s="146">
        <v>6</v>
      </c>
      <c r="K5" s="76" t="s">
        <v>152</v>
      </c>
      <c r="L5" s="151">
        <v>3</v>
      </c>
      <c r="M5" s="158">
        <f t="shared" ref="M5:M17" si="2">SUM(J5,L5)</f>
        <v>9</v>
      </c>
    </row>
    <row r="6" spans="2:13" ht="15" thickBot="1">
      <c r="B6" s="93">
        <v>3</v>
      </c>
      <c r="C6" s="141" t="s">
        <v>176</v>
      </c>
      <c r="D6" s="140">
        <v>9683.1552899999988</v>
      </c>
      <c r="E6" s="142">
        <v>0</v>
      </c>
      <c r="F6" s="221">
        <v>4907.6440000000002</v>
      </c>
      <c r="G6" s="221">
        <v>1767.28</v>
      </c>
      <c r="H6" s="136">
        <f t="shared" si="0"/>
        <v>16358.07929</v>
      </c>
      <c r="I6" s="136">
        <f t="shared" si="1"/>
        <v>21.790153131356803</v>
      </c>
      <c r="J6" s="146">
        <v>8</v>
      </c>
      <c r="K6" s="76" t="s">
        <v>151</v>
      </c>
      <c r="L6" s="151">
        <v>0</v>
      </c>
      <c r="M6" s="158">
        <f t="shared" si="2"/>
        <v>8</v>
      </c>
    </row>
    <row r="7" spans="2:13" ht="15" thickBot="1">
      <c r="B7" s="93">
        <v>4</v>
      </c>
      <c r="C7" s="141" t="s">
        <v>175</v>
      </c>
      <c r="D7" s="140">
        <v>51019.223299999998</v>
      </c>
      <c r="E7" s="142">
        <v>0</v>
      </c>
      <c r="F7" s="221">
        <v>24908.5</v>
      </c>
      <c r="G7" s="221">
        <v>4364.2110000000002</v>
      </c>
      <c r="H7" s="136">
        <f t="shared" si="0"/>
        <v>80291.934299999994</v>
      </c>
      <c r="I7" s="154">
        <f t="shared" si="1"/>
        <v>106.95470492549737</v>
      </c>
      <c r="J7" s="146">
        <v>0</v>
      </c>
      <c r="K7" s="76" t="s">
        <v>150</v>
      </c>
      <c r="L7" s="151">
        <v>3</v>
      </c>
      <c r="M7" s="158">
        <f t="shared" si="2"/>
        <v>3</v>
      </c>
    </row>
    <row r="8" spans="2:13" ht="15" thickBot="1">
      <c r="B8" s="93">
        <v>5</v>
      </c>
      <c r="C8" s="141" t="s">
        <v>174</v>
      </c>
      <c r="D8" s="140">
        <v>25519.23732</v>
      </c>
      <c r="E8" s="142">
        <v>0</v>
      </c>
      <c r="F8" s="221">
        <v>10736.037</v>
      </c>
      <c r="G8" s="221">
        <v>3027.0419999999999</v>
      </c>
      <c r="H8" s="136">
        <f t="shared" si="0"/>
        <v>39282.316319999998</v>
      </c>
      <c r="I8" s="153">
        <f t="shared" si="1"/>
        <v>52.32690664914832</v>
      </c>
      <c r="J8" s="146">
        <v>6</v>
      </c>
      <c r="K8" s="76" t="s">
        <v>152</v>
      </c>
      <c r="L8" s="151">
        <v>3</v>
      </c>
      <c r="M8" s="158">
        <f t="shared" si="2"/>
        <v>9</v>
      </c>
    </row>
    <row r="9" spans="2:13" ht="15" thickBot="1">
      <c r="B9" s="93">
        <v>6</v>
      </c>
      <c r="C9" s="141" t="s">
        <v>173</v>
      </c>
      <c r="D9" s="140">
        <v>22950.573510000002</v>
      </c>
      <c r="E9" s="142">
        <v>0</v>
      </c>
      <c r="F9" s="221">
        <v>9244.5529999999999</v>
      </c>
      <c r="G9" s="221">
        <v>2856.7640000000001</v>
      </c>
      <c r="H9" s="136">
        <f t="shared" si="0"/>
        <v>35051.890510000005</v>
      </c>
      <c r="I9" s="136">
        <f t="shared" si="1"/>
        <v>46.691671327413673</v>
      </c>
      <c r="J9" s="146">
        <v>8</v>
      </c>
      <c r="K9" s="76" t="s">
        <v>152</v>
      </c>
      <c r="L9" s="151">
        <v>3</v>
      </c>
      <c r="M9" s="158">
        <f t="shared" si="2"/>
        <v>11</v>
      </c>
    </row>
    <row r="10" spans="2:13" ht="15" thickBot="1">
      <c r="B10" s="93">
        <v>7</v>
      </c>
      <c r="C10" s="141" t="s">
        <v>172</v>
      </c>
      <c r="D10" s="140">
        <v>35754.299319999998</v>
      </c>
      <c r="E10" s="142">
        <v>0</v>
      </c>
      <c r="F10" s="221">
        <v>12109.433000000001</v>
      </c>
      <c r="G10" s="221">
        <v>418.40199999999999</v>
      </c>
      <c r="H10" s="136">
        <f t="shared" si="0"/>
        <v>48282.134319999997</v>
      </c>
      <c r="I10" s="155">
        <f t="shared" si="1"/>
        <v>64.3153197689102</v>
      </c>
      <c r="J10" s="146">
        <v>4</v>
      </c>
      <c r="K10" s="76" t="s">
        <v>153</v>
      </c>
      <c r="L10" s="151">
        <v>1</v>
      </c>
      <c r="M10" s="158">
        <f t="shared" si="2"/>
        <v>5</v>
      </c>
    </row>
    <row r="11" spans="2:13" ht="15" thickBot="1">
      <c r="B11" s="93">
        <v>8</v>
      </c>
      <c r="C11" s="141" t="s">
        <v>171</v>
      </c>
      <c r="D11" s="140">
        <v>10915.78011</v>
      </c>
      <c r="E11" s="142">
        <v>0</v>
      </c>
      <c r="F11" s="221">
        <v>3838.9090000000001</v>
      </c>
      <c r="G11" s="221">
        <v>1959.1189999999999</v>
      </c>
      <c r="H11" s="136">
        <f t="shared" si="0"/>
        <v>16713.808109999998</v>
      </c>
      <c r="I11" s="136">
        <f t="shared" si="1"/>
        <v>22.264009830766213</v>
      </c>
      <c r="J11" s="146">
        <v>8</v>
      </c>
      <c r="K11" s="76" t="s">
        <v>151</v>
      </c>
      <c r="L11" s="151">
        <v>0</v>
      </c>
      <c r="M11" s="158">
        <f t="shared" si="2"/>
        <v>8</v>
      </c>
    </row>
    <row r="12" spans="2:13" ht="15" thickBot="1">
      <c r="B12" s="93">
        <v>9</v>
      </c>
      <c r="C12" s="141" t="s">
        <v>170</v>
      </c>
      <c r="D12" s="140">
        <v>20790.61246</v>
      </c>
      <c r="E12" s="142">
        <v>0</v>
      </c>
      <c r="F12" s="221">
        <v>6633.0619999999999</v>
      </c>
      <c r="G12" s="221">
        <v>1006.744</v>
      </c>
      <c r="H12" s="136">
        <f t="shared" si="0"/>
        <v>28430.418460000001</v>
      </c>
      <c r="I12" s="167">
        <f t="shared" si="1"/>
        <v>37.871388250982932</v>
      </c>
      <c r="J12" s="146">
        <v>8</v>
      </c>
      <c r="K12" s="76" t="s">
        <v>152</v>
      </c>
      <c r="L12" s="151">
        <v>3</v>
      </c>
      <c r="M12" s="158">
        <f t="shared" si="2"/>
        <v>11</v>
      </c>
    </row>
    <row r="13" spans="2:13" ht="15" thickBot="1">
      <c r="B13" s="93">
        <v>10</v>
      </c>
      <c r="C13" s="141" t="s">
        <v>169</v>
      </c>
      <c r="D13" s="140">
        <v>22854.956469999997</v>
      </c>
      <c r="E13" s="142">
        <v>0</v>
      </c>
      <c r="F13" s="221">
        <v>11566.061</v>
      </c>
      <c r="G13" s="221">
        <v>412.899</v>
      </c>
      <c r="H13" s="136">
        <f t="shared" si="0"/>
        <v>34833.916469999996</v>
      </c>
      <c r="I13" s="153">
        <f t="shared" si="1"/>
        <v>46.401314028976792</v>
      </c>
      <c r="J13" s="146">
        <v>6</v>
      </c>
      <c r="K13" s="76" t="s">
        <v>151</v>
      </c>
      <c r="L13" s="151">
        <v>0</v>
      </c>
      <c r="M13" s="158">
        <f t="shared" si="2"/>
        <v>6</v>
      </c>
    </row>
    <row r="14" spans="2:13" ht="15" thickBot="1">
      <c r="B14" s="93">
        <v>11</v>
      </c>
      <c r="C14" s="141" t="s">
        <v>168</v>
      </c>
      <c r="D14" s="140">
        <v>30688.466049999999</v>
      </c>
      <c r="E14" s="142">
        <v>0</v>
      </c>
      <c r="F14" s="221">
        <v>6477.0990000000002</v>
      </c>
      <c r="G14" s="221">
        <v>438.12599999999998</v>
      </c>
      <c r="H14" s="136">
        <f t="shared" si="0"/>
        <v>37603.691049999994</v>
      </c>
      <c r="I14" s="153">
        <f t="shared" si="1"/>
        <v>50.090855518999703</v>
      </c>
      <c r="J14" s="146">
        <v>6</v>
      </c>
      <c r="K14" s="76" t="s">
        <v>151</v>
      </c>
      <c r="L14" s="151">
        <v>0</v>
      </c>
      <c r="M14" s="158">
        <f t="shared" si="2"/>
        <v>6</v>
      </c>
    </row>
    <row r="15" spans="2:13" ht="15" thickBot="1">
      <c r="B15" s="93">
        <v>12</v>
      </c>
      <c r="C15" s="141" t="s">
        <v>167</v>
      </c>
      <c r="D15" s="140">
        <v>20897.8361</v>
      </c>
      <c r="E15" s="142">
        <v>0</v>
      </c>
      <c r="F15" s="221">
        <v>5762.2470000000003</v>
      </c>
      <c r="G15" s="221">
        <v>2249.893</v>
      </c>
      <c r="H15" s="136">
        <f t="shared" si="0"/>
        <v>28909.9761</v>
      </c>
      <c r="I15" s="136">
        <f t="shared" si="1"/>
        <v>38.510193958282571</v>
      </c>
      <c r="J15" s="146">
        <v>8</v>
      </c>
      <c r="K15" s="76" t="s">
        <v>151</v>
      </c>
      <c r="L15" s="151">
        <v>0</v>
      </c>
      <c r="M15" s="158">
        <f t="shared" si="2"/>
        <v>8</v>
      </c>
    </row>
    <row r="16" spans="2:13" ht="15" thickBot="1">
      <c r="B16" s="93">
        <v>13</v>
      </c>
      <c r="C16" s="141" t="s">
        <v>166</v>
      </c>
      <c r="D16" s="140">
        <v>13287.140100000001</v>
      </c>
      <c r="E16" s="142">
        <v>0</v>
      </c>
      <c r="F16" s="221">
        <v>4245.7700000000004</v>
      </c>
      <c r="G16" s="221">
        <v>2022.8240000000001</v>
      </c>
      <c r="H16" s="136">
        <f t="shared" si="0"/>
        <v>19555.734100000001</v>
      </c>
      <c r="I16" s="136">
        <f t="shared" si="1"/>
        <v>26.04966225439393</v>
      </c>
      <c r="J16" s="146">
        <v>8</v>
      </c>
      <c r="K16" s="76" t="s">
        <v>153</v>
      </c>
      <c r="L16" s="151">
        <v>1</v>
      </c>
      <c r="M16" s="158">
        <f t="shared" si="2"/>
        <v>9</v>
      </c>
    </row>
    <row r="17" spans="2:13" ht="15" thickBot="1">
      <c r="B17" s="94">
        <v>14</v>
      </c>
      <c r="C17" s="143" t="s">
        <v>179</v>
      </c>
      <c r="D17" s="140">
        <v>599920.52390000003</v>
      </c>
      <c r="E17" s="223">
        <v>1977.04</v>
      </c>
      <c r="F17" s="144">
        <v>0</v>
      </c>
      <c r="G17" s="222">
        <v>7746.201</v>
      </c>
      <c r="H17" s="137">
        <f>D17-E17+F17+G17</f>
        <v>605689.68489999999</v>
      </c>
      <c r="I17" s="156">
        <f t="shared" si="1"/>
        <v>806.82277852281084</v>
      </c>
      <c r="J17" s="147">
        <v>0</v>
      </c>
      <c r="K17" s="76" t="s">
        <v>150</v>
      </c>
      <c r="L17" s="138">
        <v>3</v>
      </c>
      <c r="M17" s="159">
        <f t="shared" si="2"/>
        <v>3</v>
      </c>
    </row>
    <row r="18" spans="2:13" ht="15" thickBot="1">
      <c r="G18" s="152" t="s">
        <v>112</v>
      </c>
      <c r="H18" s="137">
        <f>SUM(H4:H17)</f>
        <v>1050993.57806</v>
      </c>
    </row>
    <row r="19" spans="2:13">
      <c r="H19" s="130">
        <f>H18/14</f>
        <v>75070.969861428573</v>
      </c>
    </row>
    <row r="21" spans="2:13" ht="15" thickBot="1"/>
    <row r="22" spans="2:13" ht="39" customHeight="1" thickBot="1">
      <c r="C22" s="82" t="s">
        <v>162</v>
      </c>
      <c r="D22" s="103"/>
      <c r="E22" s="148"/>
      <c r="H22" s="82" t="s">
        <v>163</v>
      </c>
      <c r="I22" s="103"/>
    </row>
    <row r="23" spans="2:13" ht="46" thickBot="1">
      <c r="C23" s="82" t="s">
        <v>145</v>
      </c>
      <c r="D23" s="101" t="s">
        <v>147</v>
      </c>
      <c r="H23" s="104" t="s">
        <v>164</v>
      </c>
      <c r="I23" s="149" t="s">
        <v>147</v>
      </c>
    </row>
    <row r="24" spans="2:13">
      <c r="C24" s="87" t="s">
        <v>160</v>
      </c>
      <c r="D24" s="83">
        <v>0</v>
      </c>
      <c r="H24" s="105" t="s">
        <v>151</v>
      </c>
      <c r="I24" s="83">
        <v>0</v>
      </c>
    </row>
    <row r="25" spans="2:13">
      <c r="C25" s="88" t="s">
        <v>182</v>
      </c>
      <c r="D25" s="84">
        <v>2</v>
      </c>
      <c r="H25" s="105" t="s">
        <v>153</v>
      </c>
      <c r="I25" s="84">
        <v>1</v>
      </c>
    </row>
    <row r="26" spans="2:13">
      <c r="C26" s="89" t="s">
        <v>183</v>
      </c>
      <c r="D26" s="84">
        <v>4</v>
      </c>
      <c r="H26" s="105" t="s">
        <v>148</v>
      </c>
      <c r="I26" s="84">
        <v>2</v>
      </c>
    </row>
    <row r="27" spans="2:13">
      <c r="C27" s="90" t="s">
        <v>184</v>
      </c>
      <c r="D27" s="84">
        <v>6</v>
      </c>
      <c r="H27" s="105" t="s">
        <v>152</v>
      </c>
      <c r="I27" s="84">
        <v>3</v>
      </c>
    </row>
    <row r="28" spans="2:13" ht="15" thickBot="1">
      <c r="C28" s="86" t="s">
        <v>185</v>
      </c>
      <c r="D28" s="85">
        <v>8</v>
      </c>
      <c r="H28" s="106" t="s">
        <v>150</v>
      </c>
      <c r="I28" s="107">
        <v>3</v>
      </c>
    </row>
  </sheetData>
  <conditionalFormatting sqref="K5">
    <cfRule type="cellIs" dxfId="94" priority="101" operator="equal">
      <formula>"bardzo duże"</formula>
    </cfRule>
    <cfRule type="cellIs" dxfId="93" priority="102" operator="equal">
      <formula>"duże"</formula>
    </cfRule>
    <cfRule type="cellIs" dxfId="92" priority="103" operator="equal">
      <formula>"średnie"</formula>
    </cfRule>
    <cfRule type="cellIs" dxfId="91" priority="104" operator="equal">
      <formula>"małe"</formula>
    </cfRule>
    <cfRule type="cellIs" dxfId="90" priority="105" operator="equal">
      <formula>"bardzo małe"</formula>
    </cfRule>
  </conditionalFormatting>
  <conditionalFormatting sqref="K6">
    <cfRule type="cellIs" dxfId="89" priority="96" operator="equal">
      <formula>"bardzo duże"</formula>
    </cfRule>
    <cfRule type="cellIs" dxfId="88" priority="97" operator="equal">
      <formula>"duże"</formula>
    </cfRule>
    <cfRule type="cellIs" dxfId="87" priority="98" operator="equal">
      <formula>"średnie"</formula>
    </cfRule>
    <cfRule type="cellIs" dxfId="86" priority="99" operator="equal">
      <formula>"małe"</formula>
    </cfRule>
    <cfRule type="cellIs" dxfId="85" priority="100" operator="equal">
      <formula>"bardzo małe"</formula>
    </cfRule>
  </conditionalFormatting>
  <conditionalFormatting sqref="K7">
    <cfRule type="cellIs" dxfId="84" priority="91" operator="equal">
      <formula>"bardzo duże"</formula>
    </cfRule>
    <cfRule type="cellIs" dxfId="83" priority="92" operator="equal">
      <formula>"duże"</formula>
    </cfRule>
    <cfRule type="cellIs" dxfId="82" priority="93" operator="equal">
      <formula>"średnie"</formula>
    </cfRule>
    <cfRule type="cellIs" dxfId="81" priority="94" operator="equal">
      <formula>"małe"</formula>
    </cfRule>
    <cfRule type="cellIs" dxfId="80" priority="95" operator="equal">
      <formula>"bardzo małe"</formula>
    </cfRule>
  </conditionalFormatting>
  <conditionalFormatting sqref="K8">
    <cfRule type="cellIs" dxfId="79" priority="86" operator="equal">
      <formula>"bardzo duże"</formula>
    </cfRule>
    <cfRule type="cellIs" dxfId="78" priority="87" operator="equal">
      <formula>"duże"</formula>
    </cfRule>
    <cfRule type="cellIs" dxfId="77" priority="88" operator="equal">
      <formula>"średnie"</formula>
    </cfRule>
    <cfRule type="cellIs" dxfId="76" priority="89" operator="equal">
      <formula>"małe"</formula>
    </cfRule>
    <cfRule type="cellIs" dxfId="75" priority="90" operator="equal">
      <formula>"bardzo małe"</formula>
    </cfRule>
  </conditionalFormatting>
  <conditionalFormatting sqref="K9">
    <cfRule type="cellIs" dxfId="74" priority="81" operator="equal">
      <formula>"bardzo duże"</formula>
    </cfRule>
    <cfRule type="cellIs" dxfId="73" priority="82" operator="equal">
      <formula>"duże"</formula>
    </cfRule>
    <cfRule type="cellIs" dxfId="72" priority="83" operator="equal">
      <formula>"średnie"</formula>
    </cfRule>
    <cfRule type="cellIs" dxfId="71" priority="84" operator="equal">
      <formula>"małe"</formula>
    </cfRule>
    <cfRule type="cellIs" dxfId="70" priority="85" operator="equal">
      <formula>"bardzo małe"</formula>
    </cfRule>
  </conditionalFormatting>
  <conditionalFormatting sqref="K10">
    <cfRule type="cellIs" dxfId="69" priority="76" operator="equal">
      <formula>"bardzo duże"</formula>
    </cfRule>
    <cfRule type="cellIs" dxfId="68" priority="77" operator="equal">
      <formula>"duże"</formula>
    </cfRule>
    <cfRule type="cellIs" dxfId="67" priority="78" operator="equal">
      <formula>"średnie"</formula>
    </cfRule>
    <cfRule type="cellIs" dxfId="66" priority="79" operator="equal">
      <formula>"małe"</formula>
    </cfRule>
    <cfRule type="cellIs" dxfId="65" priority="80" operator="equal">
      <formula>"bardzo małe"</formula>
    </cfRule>
  </conditionalFormatting>
  <conditionalFormatting sqref="K11">
    <cfRule type="cellIs" dxfId="64" priority="71" operator="equal">
      <formula>"bardzo duże"</formula>
    </cfRule>
    <cfRule type="cellIs" dxfId="63" priority="72" operator="equal">
      <formula>"duże"</formula>
    </cfRule>
    <cfRule type="cellIs" dxfId="62" priority="73" operator="equal">
      <formula>"średnie"</formula>
    </cfRule>
    <cfRule type="cellIs" dxfId="61" priority="74" operator="equal">
      <formula>"małe"</formula>
    </cfRule>
    <cfRule type="cellIs" dxfId="60" priority="75" operator="equal">
      <formula>"bardzo małe"</formula>
    </cfRule>
  </conditionalFormatting>
  <conditionalFormatting sqref="K12">
    <cfRule type="cellIs" dxfId="59" priority="66" operator="equal">
      <formula>"bardzo duże"</formula>
    </cfRule>
    <cfRule type="cellIs" dxfId="58" priority="67" operator="equal">
      <formula>"duże"</formula>
    </cfRule>
    <cfRule type="cellIs" dxfId="57" priority="68" operator="equal">
      <formula>"średnie"</formula>
    </cfRule>
    <cfRule type="cellIs" dxfId="56" priority="69" operator="equal">
      <formula>"małe"</formula>
    </cfRule>
    <cfRule type="cellIs" dxfId="55" priority="70" operator="equal">
      <formula>"bardzo małe"</formula>
    </cfRule>
  </conditionalFormatting>
  <conditionalFormatting sqref="K13">
    <cfRule type="cellIs" dxfId="54" priority="61" operator="equal">
      <formula>"bardzo duże"</formula>
    </cfRule>
    <cfRule type="cellIs" dxfId="53" priority="62" operator="equal">
      <formula>"duże"</formula>
    </cfRule>
    <cfRule type="cellIs" dxfId="52" priority="63" operator="equal">
      <formula>"średnie"</formula>
    </cfRule>
    <cfRule type="cellIs" dxfId="51" priority="64" operator="equal">
      <formula>"małe"</formula>
    </cfRule>
    <cfRule type="cellIs" dxfId="50" priority="65" operator="equal">
      <formula>"bardzo małe"</formula>
    </cfRule>
  </conditionalFormatting>
  <conditionalFormatting sqref="K14">
    <cfRule type="cellIs" dxfId="49" priority="56" operator="equal">
      <formula>"bardzo duże"</formula>
    </cfRule>
    <cfRule type="cellIs" dxfId="48" priority="57" operator="equal">
      <formula>"duże"</formula>
    </cfRule>
    <cfRule type="cellIs" dxfId="47" priority="58" operator="equal">
      <formula>"średnie"</formula>
    </cfRule>
    <cfRule type="cellIs" dxfId="46" priority="59" operator="equal">
      <formula>"małe"</formula>
    </cfRule>
    <cfRule type="cellIs" dxfId="45" priority="60" operator="equal">
      <formula>"bardzo małe"</formula>
    </cfRule>
  </conditionalFormatting>
  <conditionalFormatting sqref="K15">
    <cfRule type="cellIs" dxfId="44" priority="51" operator="equal">
      <formula>"bardzo duże"</formula>
    </cfRule>
    <cfRule type="cellIs" dxfId="43" priority="52" operator="equal">
      <formula>"duże"</formula>
    </cfRule>
    <cfRule type="cellIs" dxfId="42" priority="53" operator="equal">
      <formula>"średnie"</formula>
    </cfRule>
    <cfRule type="cellIs" dxfId="41" priority="54" operator="equal">
      <formula>"małe"</formula>
    </cfRule>
    <cfRule type="cellIs" dxfId="40" priority="55" operator="equal">
      <formula>"bardzo małe"</formula>
    </cfRule>
  </conditionalFormatting>
  <conditionalFormatting sqref="K16">
    <cfRule type="cellIs" dxfId="39" priority="46" operator="equal">
      <formula>"bardzo duże"</formula>
    </cfRule>
    <cfRule type="cellIs" dxfId="38" priority="47" operator="equal">
      <formula>"duże"</formula>
    </cfRule>
    <cfRule type="cellIs" dxfId="37" priority="48" operator="equal">
      <formula>"średnie"</formula>
    </cfRule>
    <cfRule type="cellIs" dxfId="36" priority="49" operator="equal">
      <formula>"małe"</formula>
    </cfRule>
    <cfRule type="cellIs" dxfId="35" priority="50" operator="equal">
      <formula>"bardzo małe"</formula>
    </cfRule>
  </conditionalFormatting>
  <conditionalFormatting sqref="H24">
    <cfRule type="cellIs" dxfId="34" priority="41" operator="equal">
      <formula>"bardzo duże"</formula>
    </cfRule>
    <cfRule type="cellIs" dxfId="33" priority="42" operator="equal">
      <formula>"duże"</formula>
    </cfRule>
    <cfRule type="cellIs" dxfId="32" priority="43" operator="equal">
      <formula>"średnie"</formula>
    </cfRule>
    <cfRule type="cellIs" dxfId="31" priority="44" operator="equal">
      <formula>"małe"</formula>
    </cfRule>
    <cfRule type="cellIs" dxfId="30" priority="45" operator="equal">
      <formula>"bardzo małe"</formula>
    </cfRule>
  </conditionalFormatting>
  <conditionalFormatting sqref="H25">
    <cfRule type="cellIs" dxfId="29" priority="36" operator="equal">
      <formula>"bardzo duże"</formula>
    </cfRule>
    <cfRule type="cellIs" dxfId="28" priority="37" operator="equal">
      <formula>"duże"</formula>
    </cfRule>
    <cfRule type="cellIs" dxfId="27" priority="38" operator="equal">
      <formula>"średnie"</formula>
    </cfRule>
    <cfRule type="cellIs" dxfId="26" priority="39" operator="equal">
      <formula>"małe"</formula>
    </cfRule>
    <cfRule type="cellIs" dxfId="25" priority="40" operator="equal">
      <formula>"bardzo małe"</formula>
    </cfRule>
  </conditionalFormatting>
  <conditionalFormatting sqref="H26">
    <cfRule type="cellIs" dxfId="24" priority="31" operator="equal">
      <formula>"bardzo duże"</formula>
    </cfRule>
    <cfRule type="cellIs" dxfId="23" priority="32" operator="equal">
      <formula>"duże"</formula>
    </cfRule>
    <cfRule type="cellIs" dxfId="22" priority="33" operator="equal">
      <formula>"średnie"</formula>
    </cfRule>
    <cfRule type="cellIs" dxfId="21" priority="34" operator="equal">
      <formula>"małe"</formula>
    </cfRule>
    <cfRule type="cellIs" dxfId="20" priority="35" operator="equal">
      <formula>"bardzo małe"</formula>
    </cfRule>
  </conditionalFormatting>
  <conditionalFormatting sqref="H27">
    <cfRule type="cellIs" dxfId="19" priority="26" operator="equal">
      <formula>"bardzo duże"</formula>
    </cfRule>
    <cfRule type="cellIs" dxfId="18" priority="27" operator="equal">
      <formula>"duże"</formula>
    </cfRule>
    <cfRule type="cellIs" dxfId="17" priority="28" operator="equal">
      <formula>"średnie"</formula>
    </cfRule>
    <cfRule type="cellIs" dxfId="16" priority="29" operator="equal">
      <formula>"małe"</formula>
    </cfRule>
    <cfRule type="cellIs" dxfId="15" priority="30" operator="equal">
      <formula>"bardzo małe"</formula>
    </cfRule>
  </conditionalFormatting>
  <conditionalFormatting sqref="H28">
    <cfRule type="cellIs" dxfId="14" priority="21" operator="equal">
      <formula>"bardzo duże"</formula>
    </cfRule>
    <cfRule type="cellIs" dxfId="13" priority="22" operator="equal">
      <formula>"duże"</formula>
    </cfRule>
    <cfRule type="cellIs" dxfId="12" priority="23" operator="equal">
      <formula>"średnie"</formula>
    </cfRule>
    <cfRule type="cellIs" dxfId="11" priority="24" operator="equal">
      <formula>"małe"</formula>
    </cfRule>
    <cfRule type="cellIs" dxfId="10" priority="25" operator="equal">
      <formula>"bardzo małe"</formula>
    </cfRule>
  </conditionalFormatting>
  <conditionalFormatting sqref="K17">
    <cfRule type="cellIs" dxfId="9" priority="11" operator="equal">
      <formula>"bardzo duże"</formula>
    </cfRule>
    <cfRule type="cellIs" dxfId="8" priority="12" operator="equal">
      <formula>"duże"</formula>
    </cfRule>
    <cfRule type="cellIs" dxfId="7" priority="13" operator="equal">
      <formula>"średnie"</formula>
    </cfRule>
    <cfRule type="cellIs" dxfId="6" priority="14" operator="equal">
      <formula>"małe"</formula>
    </cfRule>
    <cfRule type="cellIs" dxfId="5" priority="15" operator="equal">
      <formula>"bardzo małe"</formula>
    </cfRule>
  </conditionalFormatting>
  <conditionalFormatting sqref="K4">
    <cfRule type="cellIs" dxfId="4" priority="1" operator="equal">
      <formula>"bardzo duże"</formula>
    </cfRule>
    <cfRule type="cellIs" dxfId="3" priority="2" operator="equal">
      <formula>"duże"</formula>
    </cfRule>
    <cfRule type="cellIs" dxfId="2" priority="3" operator="equal">
      <formula>"średnie"</formula>
    </cfRule>
    <cfRule type="cellIs" dxfId="1" priority="4" operator="equal">
      <formula>"małe"</formula>
    </cfRule>
    <cfRule type="cellIs" dxfId="0" priority="5" operator="equal">
      <formula>"bardzo małe"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109" workbookViewId="0">
      <selection activeCell="F121" sqref="F121"/>
    </sheetView>
  </sheetViews>
  <sheetFormatPr defaultRowHeight="14.5" outlineLevelRow="2"/>
  <cols>
    <col min="5" max="5" width="26.08984375" bestFit="1" customWidth="1"/>
    <col min="6" max="7" width="9.90625" bestFit="1" customWidth="1"/>
    <col min="11" max="11" width="49.81640625" bestFit="1" customWidth="1"/>
  </cols>
  <sheetData>
    <row r="1" spans="1:11">
      <c r="F1" t="s">
        <v>321</v>
      </c>
    </row>
    <row r="3" spans="1:11" ht="22">
      <c r="D3" s="198" t="s">
        <v>322</v>
      </c>
    </row>
    <row r="6" spans="1:11" s="171" customFormat="1" ht="16.5" customHeight="1">
      <c r="A6" s="178"/>
      <c r="B6" s="179"/>
      <c r="C6" s="180"/>
      <c r="D6" s="181"/>
      <c r="E6" s="182"/>
      <c r="F6" s="225" t="s">
        <v>312</v>
      </c>
      <c r="G6" s="226"/>
      <c r="H6" s="226"/>
      <c r="I6" s="227"/>
      <c r="J6" s="228" t="s">
        <v>313</v>
      </c>
      <c r="K6" s="231" t="s">
        <v>314</v>
      </c>
    </row>
    <row r="7" spans="1:11" s="171" customFormat="1" ht="13">
      <c r="A7" s="234" t="s">
        <v>315</v>
      </c>
      <c r="B7" s="235"/>
      <c r="C7" s="236"/>
      <c r="D7" s="237" t="s">
        <v>316</v>
      </c>
      <c r="E7" s="238"/>
      <c r="F7" s="183"/>
      <c r="G7" s="184" t="s">
        <v>317</v>
      </c>
      <c r="H7" s="185"/>
      <c r="I7" s="186"/>
      <c r="J7" s="229"/>
      <c r="K7" s="232"/>
    </row>
    <row r="8" spans="1:11" s="171" customFormat="1" ht="12.75" customHeight="1">
      <c r="A8" s="187"/>
      <c r="B8" s="188"/>
      <c r="C8" s="189"/>
      <c r="D8" s="190"/>
      <c r="E8" s="191"/>
      <c r="F8" s="183"/>
      <c r="G8" s="239" t="s">
        <v>318</v>
      </c>
      <c r="H8" s="239" t="s">
        <v>319</v>
      </c>
      <c r="I8" s="239" t="s">
        <v>320</v>
      </c>
      <c r="J8" s="229"/>
      <c r="K8" s="232"/>
    </row>
    <row r="9" spans="1:11" s="171" customFormat="1" ht="13">
      <c r="A9" s="187"/>
      <c r="B9" s="188"/>
      <c r="C9" s="189"/>
      <c r="D9" s="190"/>
      <c r="E9" s="191"/>
      <c r="F9" s="183"/>
      <c r="G9" s="240"/>
      <c r="H9" s="240"/>
      <c r="I9" s="240"/>
      <c r="J9" s="229"/>
      <c r="K9" s="232"/>
    </row>
    <row r="10" spans="1:11" s="171" customFormat="1" ht="13">
      <c r="A10" s="192"/>
      <c r="B10" s="193"/>
      <c r="C10" s="194"/>
      <c r="D10" s="195"/>
      <c r="E10" s="196"/>
      <c r="F10" s="197"/>
      <c r="G10" s="241"/>
      <c r="H10" s="241"/>
      <c r="I10" s="241"/>
      <c r="J10" s="230"/>
      <c r="K10" s="233"/>
    </row>
    <row r="11" spans="1:11" s="171" customFormat="1" ht="13" outlineLevel="2">
      <c r="A11" s="168" t="s">
        <v>186</v>
      </c>
      <c r="B11" s="168" t="s">
        <v>187</v>
      </c>
      <c r="C11" s="168" t="s">
        <v>187</v>
      </c>
      <c r="D11" s="168" t="s">
        <v>188</v>
      </c>
      <c r="E11" s="168" t="s">
        <v>189</v>
      </c>
      <c r="F11" s="169">
        <f t="shared" ref="F11:F74" si="0">G11+H11+I11</f>
        <v>25012353</v>
      </c>
      <c r="G11" s="170">
        <v>21524539</v>
      </c>
      <c r="H11" s="170">
        <v>3119951</v>
      </c>
      <c r="I11" s="170">
        <v>367863</v>
      </c>
      <c r="J11" s="170">
        <v>0</v>
      </c>
      <c r="K11" s="170">
        <v>25890137</v>
      </c>
    </row>
    <row r="12" spans="1:11" s="171" customFormat="1" ht="13" outlineLevel="2">
      <c r="A12" s="172" t="s">
        <v>186</v>
      </c>
      <c r="B12" s="172" t="s">
        <v>187</v>
      </c>
      <c r="C12" s="172" t="s">
        <v>190</v>
      </c>
      <c r="D12" s="172" t="s">
        <v>191</v>
      </c>
      <c r="E12" s="172" t="s">
        <v>192</v>
      </c>
      <c r="F12" s="173">
        <f t="shared" si="0"/>
        <v>7059293</v>
      </c>
      <c r="G12" s="174">
        <v>3324079</v>
      </c>
      <c r="H12" s="174">
        <v>3657659</v>
      </c>
      <c r="I12" s="174">
        <v>77555</v>
      </c>
      <c r="J12" s="174">
        <v>0</v>
      </c>
      <c r="K12" s="174">
        <v>1565866</v>
      </c>
    </row>
    <row r="13" spans="1:11" s="171" customFormat="1" ht="13" outlineLevel="2">
      <c r="A13" s="172" t="s">
        <v>186</v>
      </c>
      <c r="B13" s="172" t="s">
        <v>187</v>
      </c>
      <c r="C13" s="172" t="s">
        <v>193</v>
      </c>
      <c r="D13" s="172" t="s">
        <v>191</v>
      </c>
      <c r="E13" s="172" t="s">
        <v>194</v>
      </c>
      <c r="F13" s="173">
        <f t="shared" si="0"/>
        <v>8131637</v>
      </c>
      <c r="G13" s="174">
        <v>3598163</v>
      </c>
      <c r="H13" s="174">
        <v>4431422</v>
      </c>
      <c r="I13" s="174">
        <v>102052</v>
      </c>
      <c r="J13" s="174">
        <v>0</v>
      </c>
      <c r="K13" s="174">
        <v>1888892</v>
      </c>
    </row>
    <row r="14" spans="1:11" s="171" customFormat="1" ht="13" outlineLevel="2">
      <c r="A14" s="172" t="s">
        <v>186</v>
      </c>
      <c r="B14" s="172" t="s">
        <v>187</v>
      </c>
      <c r="C14" s="172" t="s">
        <v>195</v>
      </c>
      <c r="D14" s="172" t="s">
        <v>191</v>
      </c>
      <c r="E14" s="172" t="s">
        <v>196</v>
      </c>
      <c r="F14" s="173">
        <f t="shared" si="0"/>
        <v>11256702</v>
      </c>
      <c r="G14" s="174">
        <v>6003838</v>
      </c>
      <c r="H14" s="174">
        <v>5252864</v>
      </c>
      <c r="I14" s="174">
        <v>0</v>
      </c>
      <c r="J14" s="174">
        <v>0</v>
      </c>
      <c r="K14" s="174">
        <v>3185458</v>
      </c>
    </row>
    <row r="15" spans="1:11" s="171" customFormat="1" ht="13" outlineLevel="2">
      <c r="A15" s="172" t="s">
        <v>186</v>
      </c>
      <c r="B15" s="172" t="s">
        <v>187</v>
      </c>
      <c r="C15" s="172" t="s">
        <v>197</v>
      </c>
      <c r="D15" s="172" t="s">
        <v>191</v>
      </c>
      <c r="E15" s="172" t="s">
        <v>198</v>
      </c>
      <c r="F15" s="173">
        <f t="shared" si="0"/>
        <v>7349277</v>
      </c>
      <c r="G15" s="174">
        <v>3995489</v>
      </c>
      <c r="H15" s="174">
        <v>3283719</v>
      </c>
      <c r="I15" s="174">
        <v>70069</v>
      </c>
      <c r="J15" s="174">
        <v>0</v>
      </c>
      <c r="K15" s="174">
        <v>2170494</v>
      </c>
    </row>
    <row r="16" spans="1:11" s="171" customFormat="1" ht="13" outlineLevel="2">
      <c r="A16" s="172" t="s">
        <v>186</v>
      </c>
      <c r="B16" s="172" t="s">
        <v>187</v>
      </c>
      <c r="C16" s="172" t="s">
        <v>199</v>
      </c>
      <c r="D16" s="172" t="s">
        <v>188</v>
      </c>
      <c r="E16" s="172" t="s">
        <v>200</v>
      </c>
      <c r="F16" s="173">
        <f t="shared" si="0"/>
        <v>11013481</v>
      </c>
      <c r="G16" s="174">
        <v>5632871</v>
      </c>
      <c r="H16" s="174">
        <v>5309962</v>
      </c>
      <c r="I16" s="174">
        <v>70648</v>
      </c>
      <c r="J16" s="174">
        <v>0</v>
      </c>
      <c r="K16" s="174">
        <v>3272429</v>
      </c>
    </row>
    <row r="17" spans="1:11" s="171" customFormat="1" ht="13" outlineLevel="2">
      <c r="A17" s="172" t="s">
        <v>186</v>
      </c>
      <c r="B17" s="172" t="s">
        <v>187</v>
      </c>
      <c r="C17" s="172" t="s">
        <v>201</v>
      </c>
      <c r="D17" s="172" t="s">
        <v>191</v>
      </c>
      <c r="E17" s="172" t="s">
        <v>202</v>
      </c>
      <c r="F17" s="173">
        <f t="shared" si="0"/>
        <v>4542581</v>
      </c>
      <c r="G17" s="174">
        <v>3847692</v>
      </c>
      <c r="H17" s="174">
        <v>675900</v>
      </c>
      <c r="I17" s="174">
        <v>18989</v>
      </c>
      <c r="J17" s="174">
        <v>0</v>
      </c>
      <c r="K17" s="174">
        <v>1611080</v>
      </c>
    </row>
    <row r="18" spans="1:11" s="171" customFormat="1" ht="13" outlineLevel="2">
      <c r="A18" s="172" t="s">
        <v>186</v>
      </c>
      <c r="B18" s="172" t="s">
        <v>187</v>
      </c>
      <c r="C18" s="172" t="s">
        <v>203</v>
      </c>
      <c r="D18" s="172" t="s">
        <v>188</v>
      </c>
      <c r="E18" s="172" t="s">
        <v>204</v>
      </c>
      <c r="F18" s="173">
        <f t="shared" si="0"/>
        <v>8939312</v>
      </c>
      <c r="G18" s="174">
        <v>3919264</v>
      </c>
      <c r="H18" s="174">
        <v>4819862</v>
      </c>
      <c r="I18" s="174">
        <v>200186</v>
      </c>
      <c r="J18" s="174">
        <v>0</v>
      </c>
      <c r="K18" s="174">
        <v>1767942</v>
      </c>
    </row>
    <row r="19" spans="1:11" s="171" customFormat="1" ht="13" outlineLevel="2">
      <c r="A19" s="172" t="s">
        <v>186</v>
      </c>
      <c r="B19" s="172" t="s">
        <v>190</v>
      </c>
      <c r="C19" s="172" t="s">
        <v>187</v>
      </c>
      <c r="D19" s="172" t="s">
        <v>191</v>
      </c>
      <c r="E19" s="172" t="s">
        <v>205</v>
      </c>
      <c r="F19" s="173">
        <f t="shared" si="0"/>
        <v>7727047</v>
      </c>
      <c r="G19" s="174">
        <v>3409149</v>
      </c>
      <c r="H19" s="174">
        <v>4124180</v>
      </c>
      <c r="I19" s="174">
        <v>193718</v>
      </c>
      <c r="J19" s="174">
        <v>0</v>
      </c>
      <c r="K19" s="174">
        <v>1416600</v>
      </c>
    </row>
    <row r="20" spans="1:11" s="171" customFormat="1" ht="13" outlineLevel="2">
      <c r="A20" s="172" t="s">
        <v>186</v>
      </c>
      <c r="B20" s="172" t="s">
        <v>190</v>
      </c>
      <c r="C20" s="172" t="s">
        <v>190</v>
      </c>
      <c r="D20" s="172" t="s">
        <v>188</v>
      </c>
      <c r="E20" s="172" t="s">
        <v>206</v>
      </c>
      <c r="F20" s="173">
        <f t="shared" si="0"/>
        <v>27853418</v>
      </c>
      <c r="G20" s="174">
        <v>20044496</v>
      </c>
      <c r="H20" s="174">
        <v>7662141</v>
      </c>
      <c r="I20" s="174">
        <v>146781</v>
      </c>
      <c r="J20" s="174">
        <v>0</v>
      </c>
      <c r="K20" s="174">
        <v>18824615</v>
      </c>
    </row>
    <row r="21" spans="1:11" s="171" customFormat="1" ht="13" outlineLevel="2">
      <c r="A21" s="172" t="s">
        <v>186</v>
      </c>
      <c r="B21" s="172" t="s">
        <v>190</v>
      </c>
      <c r="C21" s="172" t="s">
        <v>193</v>
      </c>
      <c r="D21" s="172" t="s">
        <v>188</v>
      </c>
      <c r="E21" s="172" t="s">
        <v>207</v>
      </c>
      <c r="F21" s="173">
        <f t="shared" si="0"/>
        <v>12965047</v>
      </c>
      <c r="G21" s="174">
        <v>11573758</v>
      </c>
      <c r="H21" s="174">
        <v>1158010</v>
      </c>
      <c r="I21" s="174">
        <v>233279</v>
      </c>
      <c r="J21" s="174">
        <v>0</v>
      </c>
      <c r="K21" s="174">
        <v>6027227</v>
      </c>
    </row>
    <row r="22" spans="1:11" s="171" customFormat="1" ht="13" outlineLevel="2">
      <c r="A22" s="172" t="s">
        <v>186</v>
      </c>
      <c r="B22" s="172" t="s">
        <v>190</v>
      </c>
      <c r="C22" s="172" t="s">
        <v>195</v>
      </c>
      <c r="D22" s="172" t="s">
        <v>191</v>
      </c>
      <c r="E22" s="172" t="s">
        <v>208</v>
      </c>
      <c r="F22" s="173">
        <f t="shared" si="0"/>
        <v>7890968</v>
      </c>
      <c r="G22" s="174">
        <v>4095589</v>
      </c>
      <c r="H22" s="174">
        <v>3650409</v>
      </c>
      <c r="I22" s="174">
        <v>144970</v>
      </c>
      <c r="J22" s="174">
        <v>0</v>
      </c>
      <c r="K22" s="174">
        <v>1764518</v>
      </c>
    </row>
    <row r="23" spans="1:11" s="171" customFormat="1" ht="13" outlineLevel="2">
      <c r="A23" s="172" t="s">
        <v>186</v>
      </c>
      <c r="B23" s="172" t="s">
        <v>190</v>
      </c>
      <c r="C23" s="172" t="s">
        <v>197</v>
      </c>
      <c r="D23" s="172" t="s">
        <v>191</v>
      </c>
      <c r="E23" s="172" t="s">
        <v>209</v>
      </c>
      <c r="F23" s="173">
        <f t="shared" si="0"/>
        <v>8472704</v>
      </c>
      <c r="G23" s="174">
        <v>4214982</v>
      </c>
      <c r="H23" s="174">
        <v>4042778</v>
      </c>
      <c r="I23" s="174">
        <v>214944</v>
      </c>
      <c r="J23" s="174">
        <v>0</v>
      </c>
      <c r="K23" s="174">
        <v>1474616</v>
      </c>
    </row>
    <row r="24" spans="1:11" s="171" customFormat="1" ht="13" outlineLevel="2">
      <c r="A24" s="172" t="s">
        <v>186</v>
      </c>
      <c r="B24" s="172" t="s">
        <v>190</v>
      </c>
      <c r="C24" s="172" t="s">
        <v>199</v>
      </c>
      <c r="D24" s="172" t="s">
        <v>188</v>
      </c>
      <c r="E24" s="172" t="s">
        <v>210</v>
      </c>
      <c r="F24" s="173">
        <f t="shared" si="0"/>
        <v>11934611</v>
      </c>
      <c r="G24" s="174">
        <v>8449355</v>
      </c>
      <c r="H24" s="174">
        <v>3485256</v>
      </c>
      <c r="I24" s="174">
        <v>0</v>
      </c>
      <c r="J24" s="174">
        <v>0</v>
      </c>
      <c r="K24" s="174">
        <v>8198038</v>
      </c>
    </row>
    <row r="25" spans="1:11" s="171" customFormat="1" ht="13" outlineLevel="2">
      <c r="A25" s="172" t="s">
        <v>186</v>
      </c>
      <c r="B25" s="172" t="s">
        <v>190</v>
      </c>
      <c r="C25" s="172" t="s">
        <v>201</v>
      </c>
      <c r="D25" s="172" t="s">
        <v>191</v>
      </c>
      <c r="E25" s="172" t="s">
        <v>211</v>
      </c>
      <c r="F25" s="173">
        <f t="shared" si="0"/>
        <v>6999494</v>
      </c>
      <c r="G25" s="174">
        <v>3590057</v>
      </c>
      <c r="H25" s="174">
        <v>3397325</v>
      </c>
      <c r="I25" s="174">
        <v>12112</v>
      </c>
      <c r="J25" s="174">
        <v>0</v>
      </c>
      <c r="K25" s="174">
        <v>1727587</v>
      </c>
    </row>
    <row r="26" spans="1:11" s="171" customFormat="1" ht="13" outlineLevel="2">
      <c r="A26" s="172" t="s">
        <v>186</v>
      </c>
      <c r="B26" s="172" t="s">
        <v>190</v>
      </c>
      <c r="C26" s="172" t="s">
        <v>203</v>
      </c>
      <c r="D26" s="172" t="s">
        <v>191</v>
      </c>
      <c r="E26" s="172" t="s">
        <v>212</v>
      </c>
      <c r="F26" s="173">
        <f t="shared" si="0"/>
        <v>13200050</v>
      </c>
      <c r="G26" s="174">
        <v>7823712</v>
      </c>
      <c r="H26" s="174">
        <v>5155475</v>
      </c>
      <c r="I26" s="174">
        <v>220863</v>
      </c>
      <c r="J26" s="174">
        <v>0</v>
      </c>
      <c r="K26" s="174">
        <v>4080230</v>
      </c>
    </row>
    <row r="27" spans="1:11" s="171" customFormat="1" ht="13" outlineLevel="2">
      <c r="A27" s="172" t="s">
        <v>186</v>
      </c>
      <c r="B27" s="172" t="s">
        <v>190</v>
      </c>
      <c r="C27" s="172" t="s">
        <v>213</v>
      </c>
      <c r="D27" s="172" t="s">
        <v>191</v>
      </c>
      <c r="E27" s="172" t="s">
        <v>214</v>
      </c>
      <c r="F27" s="173">
        <f t="shared" si="0"/>
        <v>10574475</v>
      </c>
      <c r="G27" s="174">
        <v>5386478</v>
      </c>
      <c r="H27" s="174">
        <v>5187997</v>
      </c>
      <c r="I27" s="174">
        <v>0</v>
      </c>
      <c r="J27" s="174">
        <v>0</v>
      </c>
      <c r="K27" s="174">
        <v>2797318</v>
      </c>
    </row>
    <row r="28" spans="1:11" s="171" customFormat="1" ht="13" outlineLevel="2">
      <c r="A28" s="172" t="s">
        <v>186</v>
      </c>
      <c r="B28" s="172" t="s">
        <v>193</v>
      </c>
      <c r="C28" s="172" t="s">
        <v>187</v>
      </c>
      <c r="D28" s="172" t="s">
        <v>191</v>
      </c>
      <c r="E28" s="172" t="s">
        <v>215</v>
      </c>
      <c r="F28" s="173">
        <f t="shared" si="0"/>
        <v>6426940</v>
      </c>
      <c r="G28" s="174">
        <v>2531385</v>
      </c>
      <c r="H28" s="174">
        <v>3738907</v>
      </c>
      <c r="I28" s="174">
        <v>156648</v>
      </c>
      <c r="J28" s="174">
        <v>0</v>
      </c>
      <c r="K28" s="174">
        <v>1121989</v>
      </c>
    </row>
    <row r="29" spans="1:11" s="171" customFormat="1" ht="13" outlineLevel="2">
      <c r="A29" s="172" t="s">
        <v>186</v>
      </c>
      <c r="B29" s="172" t="s">
        <v>193</v>
      </c>
      <c r="C29" s="172" t="s">
        <v>190</v>
      </c>
      <c r="D29" s="172" t="s">
        <v>191</v>
      </c>
      <c r="E29" s="172" t="s">
        <v>216</v>
      </c>
      <c r="F29" s="173">
        <f t="shared" si="0"/>
        <v>5783325</v>
      </c>
      <c r="G29" s="174">
        <v>2955929</v>
      </c>
      <c r="H29" s="174">
        <v>2795107</v>
      </c>
      <c r="I29" s="174">
        <v>32289</v>
      </c>
      <c r="J29" s="174">
        <v>0</v>
      </c>
      <c r="K29" s="174">
        <v>1058713</v>
      </c>
    </row>
    <row r="30" spans="1:11" s="171" customFormat="1" ht="13" outlineLevel="2">
      <c r="A30" s="172" t="s">
        <v>186</v>
      </c>
      <c r="B30" s="172" t="s">
        <v>193</v>
      </c>
      <c r="C30" s="172" t="s">
        <v>193</v>
      </c>
      <c r="D30" s="172" t="s">
        <v>188</v>
      </c>
      <c r="E30" s="172" t="s">
        <v>217</v>
      </c>
      <c r="F30" s="173">
        <f t="shared" si="0"/>
        <v>19671757</v>
      </c>
      <c r="G30" s="174">
        <v>9641953</v>
      </c>
      <c r="H30" s="174">
        <v>9580753</v>
      </c>
      <c r="I30" s="174">
        <v>449051</v>
      </c>
      <c r="J30" s="174">
        <v>0</v>
      </c>
      <c r="K30" s="174">
        <v>6916399</v>
      </c>
    </row>
    <row r="31" spans="1:11" s="171" customFormat="1" ht="13" outlineLevel="2">
      <c r="A31" s="172" t="s">
        <v>186</v>
      </c>
      <c r="B31" s="172" t="s">
        <v>193</v>
      </c>
      <c r="C31" s="172" t="s">
        <v>195</v>
      </c>
      <c r="D31" s="172" t="s">
        <v>191</v>
      </c>
      <c r="E31" s="172" t="s">
        <v>218</v>
      </c>
      <c r="F31" s="173">
        <f t="shared" si="0"/>
        <v>4169809</v>
      </c>
      <c r="G31" s="174">
        <v>2212896</v>
      </c>
      <c r="H31" s="174">
        <v>1956913</v>
      </c>
      <c r="I31" s="174">
        <v>0</v>
      </c>
      <c r="J31" s="174">
        <v>0</v>
      </c>
      <c r="K31" s="174">
        <v>1226215</v>
      </c>
    </row>
    <row r="32" spans="1:11" s="171" customFormat="1" ht="13" outlineLevel="2">
      <c r="A32" s="172" t="s">
        <v>186</v>
      </c>
      <c r="B32" s="172" t="s">
        <v>193</v>
      </c>
      <c r="C32" s="172" t="s">
        <v>197</v>
      </c>
      <c r="D32" s="172" t="s">
        <v>188</v>
      </c>
      <c r="E32" s="172" t="s">
        <v>219</v>
      </c>
      <c r="F32" s="173">
        <f t="shared" si="0"/>
        <v>9886291</v>
      </c>
      <c r="G32" s="174">
        <v>5372847</v>
      </c>
      <c r="H32" s="174">
        <v>4348426</v>
      </c>
      <c r="I32" s="174">
        <v>165018</v>
      </c>
      <c r="J32" s="174">
        <v>0</v>
      </c>
      <c r="K32" s="174">
        <v>1878994</v>
      </c>
    </row>
    <row r="33" spans="1:11" s="171" customFormat="1" ht="13" outlineLevel="2">
      <c r="A33" s="172" t="s">
        <v>186</v>
      </c>
      <c r="B33" s="172" t="s">
        <v>195</v>
      </c>
      <c r="C33" s="172" t="s">
        <v>187</v>
      </c>
      <c r="D33" s="172" t="s">
        <v>191</v>
      </c>
      <c r="E33" s="172" t="s">
        <v>220</v>
      </c>
      <c r="F33" s="173">
        <f t="shared" si="0"/>
        <v>17947318</v>
      </c>
      <c r="G33" s="174">
        <v>9826603</v>
      </c>
      <c r="H33" s="174">
        <v>7682489</v>
      </c>
      <c r="I33" s="174">
        <v>438226</v>
      </c>
      <c r="J33" s="174">
        <v>0</v>
      </c>
      <c r="K33" s="174">
        <v>5189463</v>
      </c>
    </row>
    <row r="34" spans="1:11" s="171" customFormat="1" ht="13" outlineLevel="2">
      <c r="A34" s="172" t="s">
        <v>186</v>
      </c>
      <c r="B34" s="172" t="s">
        <v>195</v>
      </c>
      <c r="C34" s="172" t="s">
        <v>190</v>
      </c>
      <c r="D34" s="172" t="s">
        <v>188</v>
      </c>
      <c r="E34" s="172" t="s">
        <v>221</v>
      </c>
      <c r="F34" s="173">
        <f t="shared" si="0"/>
        <v>18141607</v>
      </c>
      <c r="G34" s="174">
        <v>10072465</v>
      </c>
      <c r="H34" s="174">
        <v>7914642</v>
      </c>
      <c r="I34" s="174">
        <v>154500</v>
      </c>
      <c r="J34" s="174">
        <v>0</v>
      </c>
      <c r="K34" s="174">
        <v>5839479</v>
      </c>
    </row>
    <row r="35" spans="1:11" s="171" customFormat="1" ht="13" outlineLevel="2">
      <c r="A35" s="172" t="s">
        <v>186</v>
      </c>
      <c r="B35" s="172" t="s">
        <v>195</v>
      </c>
      <c r="C35" s="172" t="s">
        <v>193</v>
      </c>
      <c r="D35" s="172" t="s">
        <v>188</v>
      </c>
      <c r="E35" s="172" t="s">
        <v>222</v>
      </c>
      <c r="F35" s="173">
        <f t="shared" si="0"/>
        <v>15532084</v>
      </c>
      <c r="G35" s="174">
        <v>11060846</v>
      </c>
      <c r="H35" s="174">
        <v>4471238</v>
      </c>
      <c r="I35" s="174">
        <v>0</v>
      </c>
      <c r="J35" s="174">
        <v>0</v>
      </c>
      <c r="K35" s="174">
        <v>10276661</v>
      </c>
    </row>
    <row r="36" spans="1:11" s="171" customFormat="1" ht="13" outlineLevel="2">
      <c r="A36" s="172" t="s">
        <v>186</v>
      </c>
      <c r="B36" s="172" t="s">
        <v>195</v>
      </c>
      <c r="C36" s="172" t="s">
        <v>195</v>
      </c>
      <c r="D36" s="172" t="s">
        <v>188</v>
      </c>
      <c r="E36" s="172" t="s">
        <v>223</v>
      </c>
      <c r="F36" s="173">
        <f t="shared" si="0"/>
        <v>14095042</v>
      </c>
      <c r="G36" s="174">
        <v>9516560</v>
      </c>
      <c r="H36" s="174">
        <v>4288516</v>
      </c>
      <c r="I36" s="174">
        <v>289966</v>
      </c>
      <c r="J36" s="174">
        <v>0</v>
      </c>
      <c r="K36" s="174">
        <v>5824529</v>
      </c>
    </row>
    <row r="37" spans="1:11" s="171" customFormat="1" ht="13" outlineLevel="2">
      <c r="A37" s="172" t="s">
        <v>186</v>
      </c>
      <c r="B37" s="172" t="s">
        <v>195</v>
      </c>
      <c r="C37" s="172" t="s">
        <v>197</v>
      </c>
      <c r="D37" s="172" t="s">
        <v>188</v>
      </c>
      <c r="E37" s="172" t="s">
        <v>224</v>
      </c>
      <c r="F37" s="173">
        <f t="shared" si="0"/>
        <v>19130811</v>
      </c>
      <c r="G37" s="174">
        <v>14467513</v>
      </c>
      <c r="H37" s="174">
        <v>4663298</v>
      </c>
      <c r="I37" s="174">
        <v>0</v>
      </c>
      <c r="J37" s="174">
        <v>0</v>
      </c>
      <c r="K37" s="174">
        <v>9353476</v>
      </c>
    </row>
    <row r="38" spans="1:11" s="171" customFormat="1" ht="13" outlineLevel="2">
      <c r="A38" s="172" t="s">
        <v>186</v>
      </c>
      <c r="B38" s="172" t="s">
        <v>195</v>
      </c>
      <c r="C38" s="172" t="s">
        <v>199</v>
      </c>
      <c r="D38" s="172" t="s">
        <v>191</v>
      </c>
      <c r="E38" s="172" t="s">
        <v>225</v>
      </c>
      <c r="F38" s="173">
        <f t="shared" si="0"/>
        <v>22010538</v>
      </c>
      <c r="G38" s="174">
        <v>13823438</v>
      </c>
      <c r="H38" s="174">
        <v>7827060</v>
      </c>
      <c r="I38" s="174">
        <v>360040</v>
      </c>
      <c r="J38" s="174">
        <v>0</v>
      </c>
      <c r="K38" s="174">
        <v>7353489</v>
      </c>
    </row>
    <row r="39" spans="1:11" s="171" customFormat="1" ht="13" outlineLevel="2">
      <c r="A39" s="172" t="s">
        <v>186</v>
      </c>
      <c r="B39" s="172" t="s">
        <v>195</v>
      </c>
      <c r="C39" s="172" t="s">
        <v>201</v>
      </c>
      <c r="D39" s="172" t="s">
        <v>188</v>
      </c>
      <c r="E39" s="172" t="s">
        <v>226</v>
      </c>
      <c r="F39" s="173">
        <f t="shared" si="0"/>
        <v>9451948</v>
      </c>
      <c r="G39" s="174">
        <v>6517001</v>
      </c>
      <c r="H39" s="174">
        <v>2658642</v>
      </c>
      <c r="I39" s="174">
        <v>276305</v>
      </c>
      <c r="J39" s="174">
        <v>0</v>
      </c>
      <c r="K39" s="174">
        <v>2646363</v>
      </c>
    </row>
    <row r="40" spans="1:11" s="171" customFormat="1" ht="13" outlineLevel="2">
      <c r="A40" s="172" t="s">
        <v>186</v>
      </c>
      <c r="B40" s="172" t="s">
        <v>195</v>
      </c>
      <c r="C40" s="172" t="s">
        <v>203</v>
      </c>
      <c r="D40" s="172" t="s">
        <v>191</v>
      </c>
      <c r="E40" s="172" t="s">
        <v>227</v>
      </c>
      <c r="F40" s="173">
        <f t="shared" si="0"/>
        <v>15622116</v>
      </c>
      <c r="G40" s="174">
        <v>8198601</v>
      </c>
      <c r="H40" s="174">
        <v>7068705</v>
      </c>
      <c r="I40" s="174">
        <v>354810</v>
      </c>
      <c r="J40" s="174">
        <v>0</v>
      </c>
      <c r="K40" s="174">
        <v>4144019</v>
      </c>
    </row>
    <row r="41" spans="1:11" s="171" customFormat="1" ht="13" outlineLevel="2">
      <c r="A41" s="172" t="s">
        <v>186</v>
      </c>
      <c r="B41" s="172" t="s">
        <v>195</v>
      </c>
      <c r="C41" s="172" t="s">
        <v>213</v>
      </c>
      <c r="D41" s="172" t="s">
        <v>191</v>
      </c>
      <c r="E41" s="172" t="s">
        <v>228</v>
      </c>
      <c r="F41" s="173">
        <f t="shared" si="0"/>
        <v>6920703</v>
      </c>
      <c r="G41" s="174">
        <v>6897112</v>
      </c>
      <c r="H41" s="174">
        <v>23591</v>
      </c>
      <c r="I41" s="174">
        <v>0</v>
      </c>
      <c r="J41" s="174">
        <v>0</v>
      </c>
      <c r="K41" s="174">
        <v>10902223</v>
      </c>
    </row>
    <row r="42" spans="1:11" s="171" customFormat="1" ht="13" outlineLevel="2">
      <c r="A42" s="172" t="s">
        <v>186</v>
      </c>
      <c r="B42" s="172" t="s">
        <v>195</v>
      </c>
      <c r="C42" s="172" t="s">
        <v>229</v>
      </c>
      <c r="D42" s="172" t="s">
        <v>191</v>
      </c>
      <c r="E42" s="172" t="s">
        <v>230</v>
      </c>
      <c r="F42" s="173">
        <f t="shared" si="0"/>
        <v>12775964</v>
      </c>
      <c r="G42" s="174">
        <v>9614526</v>
      </c>
      <c r="H42" s="174">
        <v>3161438</v>
      </c>
      <c r="I42" s="174">
        <v>0</v>
      </c>
      <c r="J42" s="174">
        <v>0</v>
      </c>
      <c r="K42" s="174">
        <v>9276358</v>
      </c>
    </row>
    <row r="43" spans="1:11" s="171" customFormat="1" ht="13" outlineLevel="2">
      <c r="A43" s="172" t="s">
        <v>186</v>
      </c>
      <c r="B43" s="172" t="s">
        <v>195</v>
      </c>
      <c r="C43" s="172" t="s">
        <v>231</v>
      </c>
      <c r="D43" s="172" t="s">
        <v>191</v>
      </c>
      <c r="E43" s="172" t="s">
        <v>232</v>
      </c>
      <c r="F43" s="173">
        <f t="shared" si="0"/>
        <v>16019885</v>
      </c>
      <c r="G43" s="174">
        <v>7742860</v>
      </c>
      <c r="H43" s="174">
        <v>7633336</v>
      </c>
      <c r="I43" s="174">
        <v>643689</v>
      </c>
      <c r="J43" s="174">
        <v>0</v>
      </c>
      <c r="K43" s="174">
        <v>3212281</v>
      </c>
    </row>
    <row r="44" spans="1:11" s="171" customFormat="1" ht="13" outlineLevel="2">
      <c r="A44" s="172" t="s">
        <v>186</v>
      </c>
      <c r="B44" s="172" t="s">
        <v>195</v>
      </c>
      <c r="C44" s="172" t="s">
        <v>233</v>
      </c>
      <c r="D44" s="172" t="s">
        <v>188</v>
      </c>
      <c r="E44" s="172" t="s">
        <v>234</v>
      </c>
      <c r="F44" s="173">
        <f t="shared" si="0"/>
        <v>16064108</v>
      </c>
      <c r="G44" s="174">
        <v>15738403</v>
      </c>
      <c r="H44" s="174">
        <v>325705</v>
      </c>
      <c r="I44" s="174">
        <v>0</v>
      </c>
      <c r="J44" s="174">
        <v>0</v>
      </c>
      <c r="K44" s="174">
        <v>14905199</v>
      </c>
    </row>
    <row r="45" spans="1:11" s="171" customFormat="1" ht="13" outlineLevel="2">
      <c r="A45" s="172" t="s">
        <v>186</v>
      </c>
      <c r="B45" s="172" t="s">
        <v>195</v>
      </c>
      <c r="C45" s="172" t="s">
        <v>235</v>
      </c>
      <c r="D45" s="172" t="s">
        <v>191</v>
      </c>
      <c r="E45" s="172" t="s">
        <v>236</v>
      </c>
      <c r="F45" s="173">
        <f t="shared" si="0"/>
        <v>15429012</v>
      </c>
      <c r="G45" s="174">
        <v>9036299</v>
      </c>
      <c r="H45" s="174">
        <v>6337122</v>
      </c>
      <c r="I45" s="174">
        <v>55591</v>
      </c>
      <c r="J45" s="174">
        <v>0</v>
      </c>
      <c r="K45" s="174">
        <v>5245395</v>
      </c>
    </row>
    <row r="46" spans="1:11" s="171" customFormat="1" ht="13" outlineLevel="2">
      <c r="A46" s="172" t="s">
        <v>186</v>
      </c>
      <c r="B46" s="172" t="s">
        <v>195</v>
      </c>
      <c r="C46" s="172" t="s">
        <v>237</v>
      </c>
      <c r="D46" s="172" t="s">
        <v>191</v>
      </c>
      <c r="E46" s="172" t="s">
        <v>238</v>
      </c>
      <c r="F46" s="173">
        <f t="shared" si="0"/>
        <v>16822592</v>
      </c>
      <c r="G46" s="174">
        <v>16674210</v>
      </c>
      <c r="H46" s="174">
        <v>148382</v>
      </c>
      <c r="I46" s="174">
        <v>0</v>
      </c>
      <c r="J46" s="174">
        <v>0</v>
      </c>
      <c r="K46" s="174">
        <v>10101029</v>
      </c>
    </row>
    <row r="47" spans="1:11" s="171" customFormat="1" ht="13" outlineLevel="2">
      <c r="A47" s="172" t="s">
        <v>186</v>
      </c>
      <c r="B47" s="172" t="s">
        <v>195</v>
      </c>
      <c r="C47" s="172" t="s">
        <v>239</v>
      </c>
      <c r="D47" s="172" t="s">
        <v>191</v>
      </c>
      <c r="E47" s="172" t="s">
        <v>240</v>
      </c>
      <c r="F47" s="173">
        <f t="shared" si="0"/>
        <v>8176968</v>
      </c>
      <c r="G47" s="174">
        <v>4599839</v>
      </c>
      <c r="H47" s="174">
        <v>3416269</v>
      </c>
      <c r="I47" s="174">
        <v>160860</v>
      </c>
      <c r="J47" s="174">
        <v>0</v>
      </c>
      <c r="K47" s="174">
        <v>1807745</v>
      </c>
    </row>
    <row r="48" spans="1:11" s="171" customFormat="1" ht="13" outlineLevel="2">
      <c r="A48" s="172" t="s">
        <v>186</v>
      </c>
      <c r="B48" s="172" t="s">
        <v>195</v>
      </c>
      <c r="C48" s="172" t="s">
        <v>241</v>
      </c>
      <c r="D48" s="172" t="s">
        <v>191</v>
      </c>
      <c r="E48" s="172" t="s">
        <v>242</v>
      </c>
      <c r="F48" s="173">
        <f t="shared" si="0"/>
        <v>9433962</v>
      </c>
      <c r="G48" s="174">
        <v>4412466</v>
      </c>
      <c r="H48" s="174">
        <v>4839137</v>
      </c>
      <c r="I48" s="174">
        <v>182359</v>
      </c>
      <c r="J48" s="174">
        <v>0</v>
      </c>
      <c r="K48" s="174">
        <v>2292294</v>
      </c>
    </row>
    <row r="49" spans="1:11" s="171" customFormat="1" ht="13" outlineLevel="2">
      <c r="A49" s="172" t="s">
        <v>186</v>
      </c>
      <c r="B49" s="172" t="s">
        <v>195</v>
      </c>
      <c r="C49" s="172" t="s">
        <v>243</v>
      </c>
      <c r="D49" s="172" t="s">
        <v>191</v>
      </c>
      <c r="E49" s="172" t="s">
        <v>244</v>
      </c>
      <c r="F49" s="173">
        <f t="shared" si="0"/>
        <v>8776526</v>
      </c>
      <c r="G49" s="174">
        <v>8776526</v>
      </c>
      <c r="H49" s="174">
        <v>0</v>
      </c>
      <c r="I49" s="174">
        <v>0</v>
      </c>
      <c r="J49" s="174">
        <v>3275513</v>
      </c>
      <c r="K49" s="174">
        <v>7141506</v>
      </c>
    </row>
    <row r="50" spans="1:11" s="171" customFormat="1" ht="13" outlineLevel="2">
      <c r="A50" s="172" t="s">
        <v>186</v>
      </c>
      <c r="B50" s="172" t="s">
        <v>195</v>
      </c>
      <c r="C50" s="172" t="s">
        <v>245</v>
      </c>
      <c r="D50" s="172" t="s">
        <v>191</v>
      </c>
      <c r="E50" s="172" t="s">
        <v>246</v>
      </c>
      <c r="F50" s="173">
        <f t="shared" si="0"/>
        <v>13942541</v>
      </c>
      <c r="G50" s="174">
        <v>9330774</v>
      </c>
      <c r="H50" s="174">
        <v>4486579</v>
      </c>
      <c r="I50" s="174">
        <v>125188</v>
      </c>
      <c r="J50" s="174">
        <v>0</v>
      </c>
      <c r="K50" s="174">
        <v>4921019</v>
      </c>
    </row>
    <row r="51" spans="1:11" s="171" customFormat="1" ht="13" outlineLevel="2">
      <c r="A51" s="172" t="s">
        <v>186</v>
      </c>
      <c r="B51" s="172" t="s">
        <v>195</v>
      </c>
      <c r="C51" s="172" t="s">
        <v>247</v>
      </c>
      <c r="D51" s="172" t="s">
        <v>191</v>
      </c>
      <c r="E51" s="172" t="s">
        <v>248</v>
      </c>
      <c r="F51" s="173">
        <f t="shared" si="0"/>
        <v>13481169</v>
      </c>
      <c r="G51" s="174">
        <v>9886764</v>
      </c>
      <c r="H51" s="174">
        <v>3594405</v>
      </c>
      <c r="I51" s="174">
        <v>0</v>
      </c>
      <c r="J51" s="174">
        <v>0</v>
      </c>
      <c r="K51" s="174">
        <v>9985632</v>
      </c>
    </row>
    <row r="52" spans="1:11" s="171" customFormat="1" ht="13" outlineLevel="2">
      <c r="A52" s="172" t="s">
        <v>186</v>
      </c>
      <c r="B52" s="172" t="s">
        <v>197</v>
      </c>
      <c r="C52" s="172" t="s">
        <v>187</v>
      </c>
      <c r="D52" s="172" t="s">
        <v>191</v>
      </c>
      <c r="E52" s="172" t="s">
        <v>249</v>
      </c>
      <c r="F52" s="173">
        <f t="shared" si="0"/>
        <v>7859028</v>
      </c>
      <c r="G52" s="174">
        <v>3780653</v>
      </c>
      <c r="H52" s="174">
        <v>3887989</v>
      </c>
      <c r="I52" s="174">
        <v>190386</v>
      </c>
      <c r="J52" s="174">
        <v>0</v>
      </c>
      <c r="K52" s="174">
        <v>1776710</v>
      </c>
    </row>
    <row r="53" spans="1:11" s="171" customFormat="1" ht="13" outlineLevel="2">
      <c r="A53" s="172" t="s">
        <v>186</v>
      </c>
      <c r="B53" s="172" t="s">
        <v>197</v>
      </c>
      <c r="C53" s="172" t="s">
        <v>190</v>
      </c>
      <c r="D53" s="172" t="s">
        <v>191</v>
      </c>
      <c r="E53" s="172" t="s">
        <v>250</v>
      </c>
      <c r="F53" s="173">
        <f t="shared" si="0"/>
        <v>7725158</v>
      </c>
      <c r="G53" s="174">
        <v>3693226</v>
      </c>
      <c r="H53" s="174">
        <v>3845702</v>
      </c>
      <c r="I53" s="174">
        <v>186230</v>
      </c>
      <c r="J53" s="174">
        <v>0</v>
      </c>
      <c r="K53" s="174">
        <v>1885981</v>
      </c>
    </row>
    <row r="54" spans="1:11" s="171" customFormat="1" ht="13" outlineLevel="2">
      <c r="A54" s="172" t="s">
        <v>186</v>
      </c>
      <c r="B54" s="172" t="s">
        <v>197</v>
      </c>
      <c r="C54" s="172" t="s">
        <v>193</v>
      </c>
      <c r="D54" s="172" t="s">
        <v>188</v>
      </c>
      <c r="E54" s="172" t="s">
        <v>251</v>
      </c>
      <c r="F54" s="173">
        <f t="shared" si="0"/>
        <v>23882610</v>
      </c>
      <c r="G54" s="174">
        <v>23448316</v>
      </c>
      <c r="H54" s="174">
        <v>434294</v>
      </c>
      <c r="I54" s="174">
        <v>0</v>
      </c>
      <c r="J54" s="174">
        <v>0</v>
      </c>
      <c r="K54" s="174">
        <v>25585189</v>
      </c>
    </row>
    <row r="55" spans="1:11" s="171" customFormat="1" ht="13" outlineLevel="2">
      <c r="A55" s="172" t="s">
        <v>186</v>
      </c>
      <c r="B55" s="172" t="s">
        <v>197</v>
      </c>
      <c r="C55" s="172" t="s">
        <v>195</v>
      </c>
      <c r="D55" s="172" t="s">
        <v>188</v>
      </c>
      <c r="E55" s="172" t="s">
        <v>252</v>
      </c>
      <c r="F55" s="173">
        <f t="shared" si="0"/>
        <v>17519752</v>
      </c>
      <c r="G55" s="174">
        <v>8989625</v>
      </c>
      <c r="H55" s="174">
        <v>7969787</v>
      </c>
      <c r="I55" s="174">
        <v>560340</v>
      </c>
      <c r="J55" s="174">
        <v>0</v>
      </c>
      <c r="K55" s="174">
        <v>3042278</v>
      </c>
    </row>
    <row r="56" spans="1:11" s="171" customFormat="1" ht="13" outlineLevel="2">
      <c r="A56" s="172" t="s">
        <v>186</v>
      </c>
      <c r="B56" s="172" t="s">
        <v>197</v>
      </c>
      <c r="C56" s="172" t="s">
        <v>197</v>
      </c>
      <c r="D56" s="172" t="s">
        <v>191</v>
      </c>
      <c r="E56" s="172" t="s">
        <v>253</v>
      </c>
      <c r="F56" s="173">
        <f t="shared" si="0"/>
        <v>4729335</v>
      </c>
      <c r="G56" s="174">
        <v>2290992</v>
      </c>
      <c r="H56" s="174">
        <v>2347163</v>
      </c>
      <c r="I56" s="174">
        <v>91180</v>
      </c>
      <c r="J56" s="174">
        <v>0</v>
      </c>
      <c r="K56" s="174">
        <v>1375406</v>
      </c>
    </row>
    <row r="57" spans="1:11" s="171" customFormat="1" ht="13" outlineLevel="2">
      <c r="A57" s="172" t="s">
        <v>186</v>
      </c>
      <c r="B57" s="172" t="s">
        <v>197</v>
      </c>
      <c r="C57" s="172" t="s">
        <v>199</v>
      </c>
      <c r="D57" s="172" t="s">
        <v>191</v>
      </c>
      <c r="E57" s="172" t="s">
        <v>254</v>
      </c>
      <c r="F57" s="173">
        <f t="shared" si="0"/>
        <v>5912701</v>
      </c>
      <c r="G57" s="174">
        <v>2777510</v>
      </c>
      <c r="H57" s="174">
        <v>2952930</v>
      </c>
      <c r="I57" s="174">
        <v>182261</v>
      </c>
      <c r="J57" s="174">
        <v>0</v>
      </c>
      <c r="K57" s="174">
        <v>1133183</v>
      </c>
    </row>
    <row r="58" spans="1:11" s="171" customFormat="1" ht="13" outlineLevel="2">
      <c r="A58" s="172" t="s">
        <v>186</v>
      </c>
      <c r="B58" s="172" t="s">
        <v>197</v>
      </c>
      <c r="C58" s="172" t="s">
        <v>201</v>
      </c>
      <c r="D58" s="172" t="s">
        <v>191</v>
      </c>
      <c r="E58" s="172" t="s">
        <v>255</v>
      </c>
      <c r="F58" s="173">
        <f t="shared" si="0"/>
        <v>6953490</v>
      </c>
      <c r="G58" s="174">
        <v>3249085</v>
      </c>
      <c r="H58" s="174">
        <v>3433785</v>
      </c>
      <c r="I58" s="174">
        <v>270620</v>
      </c>
      <c r="J58" s="174">
        <v>0</v>
      </c>
      <c r="K58" s="174">
        <v>1320383</v>
      </c>
    </row>
    <row r="59" spans="1:11" s="171" customFormat="1" ht="13" outlineLevel="2">
      <c r="A59" s="172" t="s">
        <v>186</v>
      </c>
      <c r="B59" s="172" t="s">
        <v>197</v>
      </c>
      <c r="C59" s="172" t="s">
        <v>203</v>
      </c>
      <c r="D59" s="172" t="s">
        <v>188</v>
      </c>
      <c r="E59" s="172" t="s">
        <v>256</v>
      </c>
      <c r="F59" s="173">
        <f t="shared" si="0"/>
        <v>18285054</v>
      </c>
      <c r="G59" s="174">
        <v>9288133</v>
      </c>
      <c r="H59" s="174">
        <v>8540292</v>
      </c>
      <c r="I59" s="174">
        <v>456629</v>
      </c>
      <c r="J59" s="174">
        <v>0</v>
      </c>
      <c r="K59" s="174">
        <v>8345619</v>
      </c>
    </row>
    <row r="60" spans="1:11" s="171" customFormat="1" ht="13" outlineLevel="2">
      <c r="A60" s="172" t="s">
        <v>186</v>
      </c>
      <c r="B60" s="172" t="s">
        <v>199</v>
      </c>
      <c r="C60" s="172" t="s">
        <v>187</v>
      </c>
      <c r="D60" s="172" t="s">
        <v>191</v>
      </c>
      <c r="E60" s="172" t="s">
        <v>257</v>
      </c>
      <c r="F60" s="173">
        <f t="shared" si="0"/>
        <v>6170828</v>
      </c>
      <c r="G60" s="174">
        <v>4193819</v>
      </c>
      <c r="H60" s="174">
        <v>1911976</v>
      </c>
      <c r="I60" s="174">
        <v>65033</v>
      </c>
      <c r="J60" s="174">
        <v>0</v>
      </c>
      <c r="K60" s="174">
        <v>1726548</v>
      </c>
    </row>
    <row r="61" spans="1:11" s="171" customFormat="1" ht="13" outlineLevel="2">
      <c r="A61" s="172" t="s">
        <v>186</v>
      </c>
      <c r="B61" s="172" t="s">
        <v>199</v>
      </c>
      <c r="C61" s="172" t="s">
        <v>190</v>
      </c>
      <c r="D61" s="172" t="s">
        <v>191</v>
      </c>
      <c r="E61" s="172" t="s">
        <v>258</v>
      </c>
      <c r="F61" s="173">
        <f t="shared" si="0"/>
        <v>11526755</v>
      </c>
      <c r="G61" s="174">
        <v>6220114</v>
      </c>
      <c r="H61" s="174">
        <v>5129044</v>
      </c>
      <c r="I61" s="174">
        <v>177597</v>
      </c>
      <c r="J61" s="174">
        <v>0</v>
      </c>
      <c r="K61" s="174">
        <v>2271544</v>
      </c>
    </row>
    <row r="62" spans="1:11" s="171" customFormat="1" ht="13" outlineLevel="2">
      <c r="A62" s="172" t="s">
        <v>186</v>
      </c>
      <c r="B62" s="172" t="s">
        <v>199</v>
      </c>
      <c r="C62" s="172" t="s">
        <v>193</v>
      </c>
      <c r="D62" s="172" t="s">
        <v>191</v>
      </c>
      <c r="E62" s="172" t="s">
        <v>259</v>
      </c>
      <c r="F62" s="173">
        <f t="shared" si="0"/>
        <v>7491580</v>
      </c>
      <c r="G62" s="174">
        <v>3862908</v>
      </c>
      <c r="H62" s="174">
        <v>3580495</v>
      </c>
      <c r="I62" s="174">
        <v>48177</v>
      </c>
      <c r="J62" s="174">
        <v>0</v>
      </c>
      <c r="K62" s="174">
        <v>1578461</v>
      </c>
    </row>
    <row r="63" spans="1:11" s="171" customFormat="1" ht="13" outlineLevel="2">
      <c r="A63" s="172" t="s">
        <v>186</v>
      </c>
      <c r="B63" s="172" t="s">
        <v>199</v>
      </c>
      <c r="C63" s="172" t="s">
        <v>195</v>
      </c>
      <c r="D63" s="172" t="s">
        <v>188</v>
      </c>
      <c r="E63" s="172" t="s">
        <v>260</v>
      </c>
      <c r="F63" s="173">
        <f t="shared" si="0"/>
        <v>10769878</v>
      </c>
      <c r="G63" s="174">
        <v>6669176</v>
      </c>
      <c r="H63" s="174">
        <v>4037473</v>
      </c>
      <c r="I63" s="174">
        <v>63229</v>
      </c>
      <c r="J63" s="174">
        <v>0</v>
      </c>
      <c r="K63" s="174">
        <v>7332420</v>
      </c>
    </row>
    <row r="64" spans="1:11" s="171" customFormat="1" ht="13" outlineLevel="2">
      <c r="A64" s="172" t="s">
        <v>186</v>
      </c>
      <c r="B64" s="172" t="s">
        <v>199</v>
      </c>
      <c r="C64" s="172" t="s">
        <v>197</v>
      </c>
      <c r="D64" s="172" t="s">
        <v>188</v>
      </c>
      <c r="E64" s="172" t="s">
        <v>261</v>
      </c>
      <c r="F64" s="173">
        <f t="shared" si="0"/>
        <v>10211686</v>
      </c>
      <c r="G64" s="174">
        <v>10211686</v>
      </c>
      <c r="H64" s="174">
        <v>0</v>
      </c>
      <c r="I64" s="174">
        <v>0</v>
      </c>
      <c r="J64" s="174">
        <v>94729</v>
      </c>
      <c r="K64" s="174">
        <v>6277998</v>
      </c>
    </row>
    <row r="65" spans="1:11" s="171" customFormat="1" ht="13" outlineLevel="2">
      <c r="A65" s="172" t="s">
        <v>186</v>
      </c>
      <c r="B65" s="172" t="s">
        <v>199</v>
      </c>
      <c r="C65" s="172" t="s">
        <v>199</v>
      </c>
      <c r="D65" s="172" t="s">
        <v>191</v>
      </c>
      <c r="E65" s="172" t="s">
        <v>262</v>
      </c>
      <c r="F65" s="173">
        <f t="shared" si="0"/>
        <v>4892816</v>
      </c>
      <c r="G65" s="174">
        <v>2778606</v>
      </c>
      <c r="H65" s="174">
        <v>2114210</v>
      </c>
      <c r="I65" s="174">
        <v>0</v>
      </c>
      <c r="J65" s="174">
        <v>0</v>
      </c>
      <c r="K65" s="174">
        <v>1669090</v>
      </c>
    </row>
    <row r="66" spans="1:11" s="171" customFormat="1" ht="13" outlineLevel="2">
      <c r="A66" s="172" t="s">
        <v>186</v>
      </c>
      <c r="B66" s="172" t="s">
        <v>199</v>
      </c>
      <c r="C66" s="172" t="s">
        <v>201</v>
      </c>
      <c r="D66" s="172" t="s">
        <v>191</v>
      </c>
      <c r="E66" s="172" t="s">
        <v>263</v>
      </c>
      <c r="F66" s="173">
        <f t="shared" si="0"/>
        <v>7344594</v>
      </c>
      <c r="G66" s="174">
        <v>2542996</v>
      </c>
      <c r="H66" s="174">
        <v>4717953</v>
      </c>
      <c r="I66" s="174">
        <v>83645</v>
      </c>
      <c r="J66" s="174">
        <v>0</v>
      </c>
      <c r="K66" s="174">
        <v>1923629</v>
      </c>
    </row>
    <row r="67" spans="1:11" s="171" customFormat="1" ht="13" outlineLevel="2">
      <c r="A67" s="172" t="s">
        <v>186</v>
      </c>
      <c r="B67" s="172" t="s">
        <v>199</v>
      </c>
      <c r="C67" s="172" t="s">
        <v>203</v>
      </c>
      <c r="D67" s="172" t="s">
        <v>191</v>
      </c>
      <c r="E67" s="172" t="s">
        <v>264</v>
      </c>
      <c r="F67" s="173">
        <f t="shared" si="0"/>
        <v>5113334</v>
      </c>
      <c r="G67" s="174">
        <v>3019744</v>
      </c>
      <c r="H67" s="174">
        <v>2093590</v>
      </c>
      <c r="I67" s="174">
        <v>0</v>
      </c>
      <c r="J67" s="174">
        <v>0</v>
      </c>
      <c r="K67" s="174">
        <v>1622418</v>
      </c>
    </row>
    <row r="68" spans="1:11" s="171" customFormat="1" ht="13" outlineLevel="2">
      <c r="A68" s="172" t="s">
        <v>186</v>
      </c>
      <c r="B68" s="172" t="s">
        <v>201</v>
      </c>
      <c r="C68" s="172" t="s">
        <v>187</v>
      </c>
      <c r="D68" s="172" t="s">
        <v>265</v>
      </c>
      <c r="E68" s="172" t="s">
        <v>266</v>
      </c>
      <c r="F68" s="173">
        <f t="shared" si="0"/>
        <v>39296471</v>
      </c>
      <c r="G68" s="174">
        <v>38007957</v>
      </c>
      <c r="H68" s="174">
        <v>1288514</v>
      </c>
      <c r="I68" s="174">
        <v>0</v>
      </c>
      <c r="J68" s="174">
        <v>0</v>
      </c>
      <c r="K68" s="174">
        <v>51972073</v>
      </c>
    </row>
    <row r="69" spans="1:11" s="171" customFormat="1" ht="13" outlineLevel="2">
      <c r="A69" s="172" t="s">
        <v>186</v>
      </c>
      <c r="B69" s="172" t="s">
        <v>201</v>
      </c>
      <c r="C69" s="172" t="s">
        <v>190</v>
      </c>
      <c r="D69" s="172" t="s">
        <v>191</v>
      </c>
      <c r="E69" s="172" t="s">
        <v>267</v>
      </c>
      <c r="F69" s="173">
        <f t="shared" si="0"/>
        <v>4485833</v>
      </c>
      <c r="G69" s="174">
        <v>2451164</v>
      </c>
      <c r="H69" s="174">
        <v>2034669</v>
      </c>
      <c r="I69" s="174">
        <v>0</v>
      </c>
      <c r="J69" s="174">
        <v>0</v>
      </c>
      <c r="K69" s="174">
        <v>1857368</v>
      </c>
    </row>
    <row r="70" spans="1:11" s="171" customFormat="1" ht="13" outlineLevel="2">
      <c r="A70" s="172" t="s">
        <v>186</v>
      </c>
      <c r="B70" s="172" t="s">
        <v>201</v>
      </c>
      <c r="C70" s="172" t="s">
        <v>193</v>
      </c>
      <c r="D70" s="172" t="s">
        <v>191</v>
      </c>
      <c r="E70" s="172" t="s">
        <v>268</v>
      </c>
      <c r="F70" s="173">
        <f t="shared" si="0"/>
        <v>15491377</v>
      </c>
      <c r="G70" s="174">
        <v>9915498</v>
      </c>
      <c r="H70" s="174">
        <v>5575879</v>
      </c>
      <c r="I70" s="174">
        <v>0</v>
      </c>
      <c r="J70" s="174">
        <v>0</v>
      </c>
      <c r="K70" s="174">
        <v>8734400</v>
      </c>
    </row>
    <row r="71" spans="1:11" s="171" customFormat="1" ht="13" outlineLevel="2">
      <c r="A71" s="172" t="s">
        <v>186</v>
      </c>
      <c r="B71" s="172" t="s">
        <v>201</v>
      </c>
      <c r="C71" s="172" t="s">
        <v>195</v>
      </c>
      <c r="D71" s="172" t="s">
        <v>188</v>
      </c>
      <c r="E71" s="172" t="s">
        <v>269</v>
      </c>
      <c r="F71" s="173">
        <f t="shared" si="0"/>
        <v>9851174</v>
      </c>
      <c r="G71" s="174">
        <v>5181303</v>
      </c>
      <c r="H71" s="174">
        <v>4619028</v>
      </c>
      <c r="I71" s="174">
        <v>50843</v>
      </c>
      <c r="J71" s="174">
        <v>0</v>
      </c>
      <c r="K71" s="174">
        <v>3194766</v>
      </c>
    </row>
    <row r="72" spans="1:11" s="171" customFormat="1" ht="13" outlineLevel="2">
      <c r="A72" s="172" t="s">
        <v>186</v>
      </c>
      <c r="B72" s="172" t="s">
        <v>201</v>
      </c>
      <c r="C72" s="172" t="s">
        <v>197</v>
      </c>
      <c r="D72" s="172" t="s">
        <v>188</v>
      </c>
      <c r="E72" s="172" t="s">
        <v>270</v>
      </c>
      <c r="F72" s="173">
        <f t="shared" si="0"/>
        <v>11425058</v>
      </c>
      <c r="G72" s="174">
        <v>6819293</v>
      </c>
      <c r="H72" s="174">
        <v>4563324</v>
      </c>
      <c r="I72" s="174">
        <v>42441</v>
      </c>
      <c r="J72" s="174">
        <v>0</v>
      </c>
      <c r="K72" s="174">
        <v>5196852</v>
      </c>
    </row>
    <row r="73" spans="1:11" s="171" customFormat="1" ht="13" outlineLevel="2">
      <c r="A73" s="172" t="s">
        <v>186</v>
      </c>
      <c r="B73" s="172" t="s">
        <v>201</v>
      </c>
      <c r="C73" s="172" t="s">
        <v>199</v>
      </c>
      <c r="D73" s="172" t="s">
        <v>191</v>
      </c>
      <c r="E73" s="172" t="s">
        <v>271</v>
      </c>
      <c r="F73" s="173">
        <f t="shared" si="0"/>
        <v>12429719</v>
      </c>
      <c r="G73" s="174">
        <v>6171097</v>
      </c>
      <c r="H73" s="174">
        <v>6158109</v>
      </c>
      <c r="I73" s="174">
        <v>100513</v>
      </c>
      <c r="J73" s="174">
        <v>0</v>
      </c>
      <c r="K73" s="174">
        <v>2152111</v>
      </c>
    </row>
    <row r="74" spans="1:11" s="171" customFormat="1" ht="13" outlineLevel="2">
      <c r="A74" s="172" t="s">
        <v>186</v>
      </c>
      <c r="B74" s="172" t="s">
        <v>203</v>
      </c>
      <c r="C74" s="172" t="s">
        <v>187</v>
      </c>
      <c r="D74" s="172" t="s">
        <v>188</v>
      </c>
      <c r="E74" s="172" t="s">
        <v>272</v>
      </c>
      <c r="F74" s="173">
        <f t="shared" si="0"/>
        <v>6592101</v>
      </c>
      <c r="G74" s="174">
        <v>3046056</v>
      </c>
      <c r="H74" s="174">
        <v>3504168</v>
      </c>
      <c r="I74" s="174">
        <v>41877</v>
      </c>
      <c r="J74" s="174">
        <v>0</v>
      </c>
      <c r="K74" s="174">
        <v>1482496</v>
      </c>
    </row>
    <row r="75" spans="1:11" s="171" customFormat="1" ht="13" outlineLevel="2">
      <c r="A75" s="172" t="s">
        <v>186</v>
      </c>
      <c r="B75" s="172" t="s">
        <v>203</v>
      </c>
      <c r="C75" s="172" t="s">
        <v>190</v>
      </c>
      <c r="D75" s="172" t="s">
        <v>191</v>
      </c>
      <c r="E75" s="172" t="s">
        <v>273</v>
      </c>
      <c r="F75" s="173">
        <f t="shared" ref="F75:F112" si="1">G75+H75+I75</f>
        <v>6174655</v>
      </c>
      <c r="G75" s="174">
        <v>3445759</v>
      </c>
      <c r="H75" s="174">
        <v>2673040</v>
      </c>
      <c r="I75" s="174">
        <v>55856</v>
      </c>
      <c r="J75" s="174">
        <v>0</v>
      </c>
      <c r="K75" s="174">
        <v>2103163</v>
      </c>
    </row>
    <row r="76" spans="1:11" s="171" customFormat="1" ht="13" outlineLevel="2">
      <c r="A76" s="172" t="s">
        <v>186</v>
      </c>
      <c r="B76" s="172" t="s">
        <v>203</v>
      </c>
      <c r="C76" s="172" t="s">
        <v>193</v>
      </c>
      <c r="D76" s="172" t="s">
        <v>191</v>
      </c>
      <c r="E76" s="172" t="s">
        <v>274</v>
      </c>
      <c r="F76" s="173">
        <f t="shared" si="1"/>
        <v>7109818</v>
      </c>
      <c r="G76" s="174">
        <v>3623227</v>
      </c>
      <c r="H76" s="174">
        <v>3465002</v>
      </c>
      <c r="I76" s="174">
        <v>21589</v>
      </c>
      <c r="J76" s="174">
        <v>0</v>
      </c>
      <c r="K76" s="174">
        <v>1697185</v>
      </c>
    </row>
    <row r="77" spans="1:11" s="171" customFormat="1" ht="13" outlineLevel="2">
      <c r="A77" s="172" t="s">
        <v>186</v>
      </c>
      <c r="B77" s="172" t="s">
        <v>203</v>
      </c>
      <c r="C77" s="172" t="s">
        <v>195</v>
      </c>
      <c r="D77" s="172" t="s">
        <v>188</v>
      </c>
      <c r="E77" s="172" t="s">
        <v>275</v>
      </c>
      <c r="F77" s="173">
        <f t="shared" si="1"/>
        <v>17064488</v>
      </c>
      <c r="G77" s="174">
        <v>14262482</v>
      </c>
      <c r="H77" s="174">
        <v>2505087</v>
      </c>
      <c r="I77" s="174">
        <v>296919</v>
      </c>
      <c r="J77" s="174">
        <v>0</v>
      </c>
      <c r="K77" s="174">
        <v>13810123</v>
      </c>
    </row>
    <row r="78" spans="1:11" s="171" customFormat="1" ht="13" outlineLevel="2">
      <c r="A78" s="172" t="s">
        <v>186</v>
      </c>
      <c r="B78" s="172" t="s">
        <v>203</v>
      </c>
      <c r="C78" s="172" t="s">
        <v>197</v>
      </c>
      <c r="D78" s="172" t="s">
        <v>191</v>
      </c>
      <c r="E78" s="172" t="s">
        <v>276</v>
      </c>
      <c r="F78" s="173">
        <f t="shared" si="1"/>
        <v>6382417</v>
      </c>
      <c r="G78" s="174">
        <v>2938843</v>
      </c>
      <c r="H78" s="174">
        <v>3443574</v>
      </c>
      <c r="I78" s="174">
        <v>0</v>
      </c>
      <c r="J78" s="174">
        <v>0</v>
      </c>
      <c r="K78" s="174">
        <v>1927071</v>
      </c>
    </row>
    <row r="79" spans="1:11" s="171" customFormat="1" ht="13" outlineLevel="2">
      <c r="A79" s="172" t="s">
        <v>186</v>
      </c>
      <c r="B79" s="172" t="s">
        <v>213</v>
      </c>
      <c r="C79" s="172" t="s">
        <v>187</v>
      </c>
      <c r="D79" s="172" t="s">
        <v>265</v>
      </c>
      <c r="E79" s="172" t="s">
        <v>277</v>
      </c>
      <c r="F79" s="173">
        <f t="shared" si="1"/>
        <v>15110967</v>
      </c>
      <c r="G79" s="174">
        <v>15110967</v>
      </c>
      <c r="H79" s="174">
        <v>0</v>
      </c>
      <c r="I79" s="174">
        <v>0</v>
      </c>
      <c r="J79" s="174">
        <v>0</v>
      </c>
      <c r="K79" s="174">
        <v>21572113</v>
      </c>
    </row>
    <row r="80" spans="1:11" s="171" customFormat="1" ht="13" outlineLevel="2">
      <c r="A80" s="172" t="s">
        <v>186</v>
      </c>
      <c r="B80" s="172" t="s">
        <v>213</v>
      </c>
      <c r="C80" s="172" t="s">
        <v>190</v>
      </c>
      <c r="D80" s="172" t="s">
        <v>191</v>
      </c>
      <c r="E80" s="172" t="s">
        <v>278</v>
      </c>
      <c r="F80" s="173">
        <f t="shared" si="1"/>
        <v>12694074</v>
      </c>
      <c r="G80" s="174">
        <v>8174857</v>
      </c>
      <c r="H80" s="174">
        <v>4372989</v>
      </c>
      <c r="I80" s="174">
        <v>146228</v>
      </c>
      <c r="J80" s="174">
        <v>0</v>
      </c>
      <c r="K80" s="174">
        <v>3610256</v>
      </c>
    </row>
    <row r="81" spans="1:11" s="171" customFormat="1" ht="13" outlineLevel="2">
      <c r="A81" s="172" t="s">
        <v>186</v>
      </c>
      <c r="B81" s="172" t="s">
        <v>213</v>
      </c>
      <c r="C81" s="172" t="s">
        <v>193</v>
      </c>
      <c r="D81" s="172" t="s">
        <v>191</v>
      </c>
      <c r="E81" s="172" t="s">
        <v>279</v>
      </c>
      <c r="F81" s="173">
        <f t="shared" si="1"/>
        <v>14109121</v>
      </c>
      <c r="G81" s="174">
        <v>7463391</v>
      </c>
      <c r="H81" s="174">
        <v>6321185</v>
      </c>
      <c r="I81" s="174">
        <v>324545</v>
      </c>
      <c r="J81" s="174">
        <v>0</v>
      </c>
      <c r="K81" s="174">
        <v>2567357</v>
      </c>
    </row>
    <row r="82" spans="1:11" s="171" customFormat="1" ht="13" outlineLevel="2">
      <c r="A82" s="172" t="s">
        <v>186</v>
      </c>
      <c r="B82" s="172" t="s">
        <v>213</v>
      </c>
      <c r="C82" s="172" t="s">
        <v>195</v>
      </c>
      <c r="D82" s="172" t="s">
        <v>188</v>
      </c>
      <c r="E82" s="172" t="s">
        <v>280</v>
      </c>
      <c r="F82" s="173">
        <f t="shared" si="1"/>
        <v>10096036</v>
      </c>
      <c r="G82" s="174">
        <v>5368107</v>
      </c>
      <c r="H82" s="174">
        <v>4727929</v>
      </c>
      <c r="I82" s="174">
        <v>0</v>
      </c>
      <c r="J82" s="174">
        <v>0</v>
      </c>
      <c r="K82" s="174">
        <v>3244296</v>
      </c>
    </row>
    <row r="83" spans="1:11" s="171" customFormat="1" ht="13" outlineLevel="2">
      <c r="A83" s="172" t="s">
        <v>186</v>
      </c>
      <c r="B83" s="172" t="s">
        <v>213</v>
      </c>
      <c r="C83" s="172" t="s">
        <v>197</v>
      </c>
      <c r="D83" s="172" t="s">
        <v>191</v>
      </c>
      <c r="E83" s="172" t="s">
        <v>281</v>
      </c>
      <c r="F83" s="173">
        <f t="shared" si="1"/>
        <v>11428400</v>
      </c>
      <c r="G83" s="174">
        <v>6851798</v>
      </c>
      <c r="H83" s="174">
        <v>4489419</v>
      </c>
      <c r="I83" s="174">
        <v>87183</v>
      </c>
      <c r="J83" s="174">
        <v>0</v>
      </c>
      <c r="K83" s="174">
        <v>3367800</v>
      </c>
    </row>
    <row r="84" spans="1:11" s="171" customFormat="1" ht="13" outlineLevel="2">
      <c r="A84" s="172" t="s">
        <v>186</v>
      </c>
      <c r="B84" s="172" t="s">
        <v>213</v>
      </c>
      <c r="C84" s="172" t="s">
        <v>199</v>
      </c>
      <c r="D84" s="172" t="s">
        <v>191</v>
      </c>
      <c r="E84" s="172" t="s">
        <v>282</v>
      </c>
      <c r="F84" s="173">
        <f t="shared" si="1"/>
        <v>8076089</v>
      </c>
      <c r="G84" s="174">
        <v>5053796</v>
      </c>
      <c r="H84" s="174">
        <v>3022293</v>
      </c>
      <c r="I84" s="174">
        <v>0</v>
      </c>
      <c r="J84" s="174">
        <v>0</v>
      </c>
      <c r="K84" s="174">
        <v>2975177</v>
      </c>
    </row>
    <row r="85" spans="1:11" s="171" customFormat="1" ht="13" outlineLevel="2">
      <c r="A85" s="172" t="s">
        <v>186</v>
      </c>
      <c r="B85" s="172" t="s">
        <v>213</v>
      </c>
      <c r="C85" s="172" t="s">
        <v>201</v>
      </c>
      <c r="D85" s="172" t="s">
        <v>191</v>
      </c>
      <c r="E85" s="172" t="s">
        <v>283</v>
      </c>
      <c r="F85" s="173">
        <f t="shared" si="1"/>
        <v>12424042</v>
      </c>
      <c r="G85" s="174">
        <v>7175628</v>
      </c>
      <c r="H85" s="174">
        <v>5248414</v>
      </c>
      <c r="I85" s="174">
        <v>0</v>
      </c>
      <c r="J85" s="174">
        <v>0</v>
      </c>
      <c r="K85" s="174">
        <v>4256395</v>
      </c>
    </row>
    <row r="86" spans="1:11" s="171" customFormat="1" ht="13" outlineLevel="2">
      <c r="A86" s="172" t="s">
        <v>186</v>
      </c>
      <c r="B86" s="172" t="s">
        <v>213</v>
      </c>
      <c r="C86" s="172" t="s">
        <v>203</v>
      </c>
      <c r="D86" s="172" t="s">
        <v>191</v>
      </c>
      <c r="E86" s="172" t="s">
        <v>284</v>
      </c>
      <c r="F86" s="173">
        <f t="shared" si="1"/>
        <v>5288089</v>
      </c>
      <c r="G86" s="174">
        <v>2927212</v>
      </c>
      <c r="H86" s="174">
        <v>2360877</v>
      </c>
      <c r="I86" s="174">
        <v>0</v>
      </c>
      <c r="J86" s="174">
        <v>0</v>
      </c>
      <c r="K86" s="174">
        <v>1351161</v>
      </c>
    </row>
    <row r="87" spans="1:11" s="171" customFormat="1" ht="13" outlineLevel="2">
      <c r="A87" s="172" t="s">
        <v>186</v>
      </c>
      <c r="B87" s="172" t="s">
        <v>213</v>
      </c>
      <c r="C87" s="172" t="s">
        <v>213</v>
      </c>
      <c r="D87" s="172" t="s">
        <v>188</v>
      </c>
      <c r="E87" s="172" t="s">
        <v>285</v>
      </c>
      <c r="F87" s="173">
        <f t="shared" si="1"/>
        <v>5803794</v>
      </c>
      <c r="G87" s="174">
        <v>3090029</v>
      </c>
      <c r="H87" s="174">
        <v>2713765</v>
      </c>
      <c r="I87" s="174">
        <v>0</v>
      </c>
      <c r="J87" s="174">
        <v>0</v>
      </c>
      <c r="K87" s="174">
        <v>1932990</v>
      </c>
    </row>
    <row r="88" spans="1:11" s="171" customFormat="1" ht="13" outlineLevel="2">
      <c r="A88" s="172" t="s">
        <v>186</v>
      </c>
      <c r="B88" s="172" t="s">
        <v>229</v>
      </c>
      <c r="C88" s="172" t="s">
        <v>187</v>
      </c>
      <c r="D88" s="172" t="s">
        <v>265</v>
      </c>
      <c r="E88" s="172" t="s">
        <v>286</v>
      </c>
      <c r="F88" s="173">
        <f t="shared" si="1"/>
        <v>26927738</v>
      </c>
      <c r="G88" s="174">
        <v>21664194</v>
      </c>
      <c r="H88" s="174">
        <v>5052666</v>
      </c>
      <c r="I88" s="174">
        <v>210878</v>
      </c>
      <c r="J88" s="174">
        <v>0</v>
      </c>
      <c r="K88" s="174">
        <v>35438797</v>
      </c>
    </row>
    <row r="89" spans="1:11" s="171" customFormat="1" ht="13" outlineLevel="2">
      <c r="A89" s="172" t="s">
        <v>186</v>
      </c>
      <c r="B89" s="172" t="s">
        <v>229</v>
      </c>
      <c r="C89" s="172" t="s">
        <v>190</v>
      </c>
      <c r="D89" s="172" t="s">
        <v>191</v>
      </c>
      <c r="E89" s="172" t="s">
        <v>287</v>
      </c>
      <c r="F89" s="173">
        <f t="shared" si="1"/>
        <v>10523691</v>
      </c>
      <c r="G89" s="174">
        <v>4346443</v>
      </c>
      <c r="H89" s="174">
        <v>6039307</v>
      </c>
      <c r="I89" s="174">
        <v>137941</v>
      </c>
      <c r="J89" s="174">
        <v>0</v>
      </c>
      <c r="K89" s="174">
        <v>4676083</v>
      </c>
    </row>
    <row r="90" spans="1:11" s="171" customFormat="1" ht="13" outlineLevel="2">
      <c r="A90" s="172" t="s">
        <v>186</v>
      </c>
      <c r="B90" s="172" t="s">
        <v>229</v>
      </c>
      <c r="C90" s="172" t="s">
        <v>193</v>
      </c>
      <c r="D90" s="172" t="s">
        <v>191</v>
      </c>
      <c r="E90" s="172" t="s">
        <v>288</v>
      </c>
      <c r="F90" s="173">
        <f t="shared" si="1"/>
        <v>6187538</v>
      </c>
      <c r="G90" s="174">
        <v>4127780</v>
      </c>
      <c r="H90" s="174">
        <v>2049177</v>
      </c>
      <c r="I90" s="174">
        <v>10581</v>
      </c>
      <c r="J90" s="174">
        <v>0</v>
      </c>
      <c r="K90" s="174">
        <v>2753163</v>
      </c>
    </row>
    <row r="91" spans="1:11" s="171" customFormat="1" ht="13" outlineLevel="2">
      <c r="A91" s="172" t="s">
        <v>186</v>
      </c>
      <c r="B91" s="172" t="s">
        <v>229</v>
      </c>
      <c r="C91" s="172" t="s">
        <v>195</v>
      </c>
      <c r="D91" s="172" t="s">
        <v>191</v>
      </c>
      <c r="E91" s="172" t="s">
        <v>289</v>
      </c>
      <c r="F91" s="173">
        <f t="shared" si="1"/>
        <v>7356961</v>
      </c>
      <c r="G91" s="174">
        <v>4514773</v>
      </c>
      <c r="H91" s="174">
        <v>2842188</v>
      </c>
      <c r="I91" s="174">
        <v>0</v>
      </c>
      <c r="J91" s="174">
        <v>0</v>
      </c>
      <c r="K91" s="174">
        <v>3549257</v>
      </c>
    </row>
    <row r="92" spans="1:11" s="171" customFormat="1" ht="13" outlineLevel="2">
      <c r="A92" s="172" t="s">
        <v>186</v>
      </c>
      <c r="B92" s="172" t="s">
        <v>229</v>
      </c>
      <c r="C92" s="172" t="s">
        <v>197</v>
      </c>
      <c r="D92" s="172" t="s">
        <v>188</v>
      </c>
      <c r="E92" s="172" t="s">
        <v>290</v>
      </c>
      <c r="F92" s="173">
        <f t="shared" si="1"/>
        <v>8313241</v>
      </c>
      <c r="G92" s="174">
        <v>5043090</v>
      </c>
      <c r="H92" s="174">
        <v>3270151</v>
      </c>
      <c r="I92" s="174">
        <v>0</v>
      </c>
      <c r="J92" s="174">
        <v>0</v>
      </c>
      <c r="K92" s="174">
        <v>6932793</v>
      </c>
    </row>
    <row r="93" spans="1:11" s="171" customFormat="1" ht="13" outlineLevel="2">
      <c r="A93" s="172" t="s">
        <v>186</v>
      </c>
      <c r="B93" s="172" t="s">
        <v>231</v>
      </c>
      <c r="C93" s="172" t="s">
        <v>187</v>
      </c>
      <c r="D93" s="172" t="s">
        <v>265</v>
      </c>
      <c r="E93" s="172" t="s">
        <v>291</v>
      </c>
      <c r="F93" s="173">
        <f t="shared" si="1"/>
        <v>29280710</v>
      </c>
      <c r="G93" s="174">
        <v>28411272</v>
      </c>
      <c r="H93" s="174">
        <v>0</v>
      </c>
      <c r="I93" s="174">
        <v>869438</v>
      </c>
      <c r="J93" s="174">
        <v>0</v>
      </c>
      <c r="K93" s="174">
        <v>40080208</v>
      </c>
    </row>
    <row r="94" spans="1:11" s="171" customFormat="1" ht="13" outlineLevel="2">
      <c r="A94" s="172" t="s">
        <v>186</v>
      </c>
      <c r="B94" s="172" t="s">
        <v>231</v>
      </c>
      <c r="C94" s="172" t="s">
        <v>190</v>
      </c>
      <c r="D94" s="172" t="s">
        <v>191</v>
      </c>
      <c r="E94" s="172" t="s">
        <v>292</v>
      </c>
      <c r="F94" s="173">
        <f t="shared" si="1"/>
        <v>14807810</v>
      </c>
      <c r="G94" s="174">
        <v>8027784</v>
      </c>
      <c r="H94" s="174">
        <v>6594172</v>
      </c>
      <c r="I94" s="174">
        <v>185854</v>
      </c>
      <c r="J94" s="174">
        <v>0</v>
      </c>
      <c r="K94" s="174">
        <v>6048556</v>
      </c>
    </row>
    <row r="95" spans="1:11" s="171" customFormat="1" ht="13" outlineLevel="2">
      <c r="A95" s="172" t="s">
        <v>186</v>
      </c>
      <c r="B95" s="172" t="s">
        <v>231</v>
      </c>
      <c r="C95" s="172" t="s">
        <v>193</v>
      </c>
      <c r="D95" s="172" t="s">
        <v>191</v>
      </c>
      <c r="E95" s="172" t="s">
        <v>293</v>
      </c>
      <c r="F95" s="173">
        <f t="shared" si="1"/>
        <v>13926431</v>
      </c>
      <c r="G95" s="174">
        <v>7910803</v>
      </c>
      <c r="H95" s="174">
        <v>5902498</v>
      </c>
      <c r="I95" s="174">
        <v>113130</v>
      </c>
      <c r="J95" s="174">
        <v>0</v>
      </c>
      <c r="K95" s="174">
        <v>4465859</v>
      </c>
    </row>
    <row r="96" spans="1:11" s="171" customFormat="1" ht="13" outlineLevel="2">
      <c r="A96" s="172" t="s">
        <v>186</v>
      </c>
      <c r="B96" s="172" t="s">
        <v>231</v>
      </c>
      <c r="C96" s="172" t="s">
        <v>195</v>
      </c>
      <c r="D96" s="172" t="s">
        <v>191</v>
      </c>
      <c r="E96" s="172" t="s">
        <v>294</v>
      </c>
      <c r="F96" s="173">
        <f t="shared" si="1"/>
        <v>24923846</v>
      </c>
      <c r="G96" s="174">
        <v>14779196</v>
      </c>
      <c r="H96" s="174">
        <v>9745507</v>
      </c>
      <c r="I96" s="174">
        <v>399143</v>
      </c>
      <c r="J96" s="174">
        <v>0</v>
      </c>
      <c r="K96" s="174">
        <v>6722129</v>
      </c>
    </row>
    <row r="97" spans="1:11" s="171" customFormat="1" ht="13" outlineLevel="2">
      <c r="A97" s="172" t="s">
        <v>186</v>
      </c>
      <c r="B97" s="172" t="s">
        <v>231</v>
      </c>
      <c r="C97" s="172" t="s">
        <v>197</v>
      </c>
      <c r="D97" s="172" t="s">
        <v>188</v>
      </c>
      <c r="E97" s="172" t="s">
        <v>295</v>
      </c>
      <c r="F97" s="173">
        <f t="shared" si="1"/>
        <v>8120014</v>
      </c>
      <c r="G97" s="174">
        <v>5011983</v>
      </c>
      <c r="H97" s="174">
        <v>3108031</v>
      </c>
      <c r="I97" s="174">
        <v>0</v>
      </c>
      <c r="J97" s="174">
        <v>0</v>
      </c>
      <c r="K97" s="174">
        <v>4247815</v>
      </c>
    </row>
    <row r="98" spans="1:11" s="171" customFormat="1" ht="13" outlineLevel="2">
      <c r="A98" s="172" t="s">
        <v>186</v>
      </c>
      <c r="B98" s="172" t="s">
        <v>233</v>
      </c>
      <c r="C98" s="172" t="s">
        <v>187</v>
      </c>
      <c r="D98" s="172" t="s">
        <v>191</v>
      </c>
      <c r="E98" s="172" t="s">
        <v>296</v>
      </c>
      <c r="F98" s="173">
        <f t="shared" si="1"/>
        <v>12672443</v>
      </c>
      <c r="G98" s="174">
        <v>7857408</v>
      </c>
      <c r="H98" s="174">
        <v>4528669</v>
      </c>
      <c r="I98" s="174">
        <v>286366</v>
      </c>
      <c r="J98" s="174">
        <v>0</v>
      </c>
      <c r="K98" s="174">
        <v>2902947</v>
      </c>
    </row>
    <row r="99" spans="1:11" s="171" customFormat="1" ht="13" outlineLevel="2">
      <c r="A99" s="172" t="s">
        <v>186</v>
      </c>
      <c r="B99" s="172" t="s">
        <v>233</v>
      </c>
      <c r="C99" s="172" t="s">
        <v>190</v>
      </c>
      <c r="D99" s="172" t="s">
        <v>191</v>
      </c>
      <c r="E99" s="172" t="s">
        <v>297</v>
      </c>
      <c r="F99" s="173">
        <f t="shared" si="1"/>
        <v>7302880</v>
      </c>
      <c r="G99" s="174">
        <v>3626099</v>
      </c>
      <c r="H99" s="174">
        <v>3609896</v>
      </c>
      <c r="I99" s="174">
        <v>66885</v>
      </c>
      <c r="J99" s="174">
        <v>0</v>
      </c>
      <c r="K99" s="174">
        <v>1483622</v>
      </c>
    </row>
    <row r="100" spans="1:11" s="171" customFormat="1" ht="13" outlineLevel="2">
      <c r="A100" s="172" t="s">
        <v>186</v>
      </c>
      <c r="B100" s="172" t="s">
        <v>233</v>
      </c>
      <c r="C100" s="172" t="s">
        <v>193</v>
      </c>
      <c r="D100" s="172" t="s">
        <v>191</v>
      </c>
      <c r="E100" s="172" t="s">
        <v>298</v>
      </c>
      <c r="F100" s="173">
        <f t="shared" si="1"/>
        <v>4489706</v>
      </c>
      <c r="G100" s="174">
        <v>2940733</v>
      </c>
      <c r="H100" s="174">
        <v>1503191</v>
      </c>
      <c r="I100" s="174">
        <v>45782</v>
      </c>
      <c r="J100" s="174">
        <v>0</v>
      </c>
      <c r="K100" s="174">
        <v>1966775</v>
      </c>
    </row>
    <row r="101" spans="1:11" s="171" customFormat="1" ht="13" outlineLevel="2">
      <c r="A101" s="172" t="s">
        <v>186</v>
      </c>
      <c r="B101" s="172" t="s">
        <v>233</v>
      </c>
      <c r="C101" s="172" t="s">
        <v>195</v>
      </c>
      <c r="D101" s="172" t="s">
        <v>188</v>
      </c>
      <c r="E101" s="172" t="s">
        <v>299</v>
      </c>
      <c r="F101" s="173">
        <f t="shared" si="1"/>
        <v>8216851</v>
      </c>
      <c r="G101" s="174">
        <v>6401254</v>
      </c>
      <c r="H101" s="174">
        <v>1583712</v>
      </c>
      <c r="I101" s="174">
        <v>231885</v>
      </c>
      <c r="J101" s="174">
        <v>0</v>
      </c>
      <c r="K101" s="174">
        <v>3250484</v>
      </c>
    </row>
    <row r="102" spans="1:11" s="171" customFormat="1" ht="13" outlineLevel="2">
      <c r="A102" s="172" t="s">
        <v>186</v>
      </c>
      <c r="B102" s="172" t="s">
        <v>233</v>
      </c>
      <c r="C102" s="172" t="s">
        <v>197</v>
      </c>
      <c r="D102" s="172" t="s">
        <v>188</v>
      </c>
      <c r="E102" s="172" t="s">
        <v>300</v>
      </c>
      <c r="F102" s="173">
        <f t="shared" si="1"/>
        <v>8848231</v>
      </c>
      <c r="G102" s="174">
        <v>8848231</v>
      </c>
      <c r="H102" s="174">
        <v>0</v>
      </c>
      <c r="I102" s="174">
        <v>0</v>
      </c>
      <c r="J102" s="174">
        <v>1746515</v>
      </c>
      <c r="K102" s="174">
        <v>9312429</v>
      </c>
    </row>
    <row r="103" spans="1:11" s="171" customFormat="1" ht="13" outlineLevel="2">
      <c r="A103" s="172" t="s">
        <v>186</v>
      </c>
      <c r="B103" s="172" t="s">
        <v>233</v>
      </c>
      <c r="C103" s="172" t="s">
        <v>199</v>
      </c>
      <c r="D103" s="172" t="s">
        <v>191</v>
      </c>
      <c r="E103" s="172" t="s">
        <v>301</v>
      </c>
      <c r="F103" s="173">
        <f t="shared" si="1"/>
        <v>10314913</v>
      </c>
      <c r="G103" s="174">
        <v>5552785</v>
      </c>
      <c r="H103" s="174">
        <v>4637358</v>
      </c>
      <c r="I103" s="174">
        <v>124770</v>
      </c>
      <c r="J103" s="174">
        <v>0</v>
      </c>
      <c r="K103" s="174">
        <v>2972178</v>
      </c>
    </row>
    <row r="104" spans="1:11" s="171" customFormat="1" ht="13" outlineLevel="2">
      <c r="A104" s="172" t="s">
        <v>186</v>
      </c>
      <c r="B104" s="172" t="s">
        <v>233</v>
      </c>
      <c r="C104" s="172" t="s">
        <v>201</v>
      </c>
      <c r="D104" s="172" t="s">
        <v>188</v>
      </c>
      <c r="E104" s="172" t="s">
        <v>302</v>
      </c>
      <c r="F104" s="173">
        <f t="shared" si="1"/>
        <v>26066347</v>
      </c>
      <c r="G104" s="174">
        <v>18813421</v>
      </c>
      <c r="H104" s="174">
        <v>7046736</v>
      </c>
      <c r="I104" s="174">
        <v>206190</v>
      </c>
      <c r="J104" s="174">
        <v>0</v>
      </c>
      <c r="K104" s="174">
        <v>18688600</v>
      </c>
    </row>
    <row r="105" spans="1:11" s="171" customFormat="1" ht="13" outlineLevel="2">
      <c r="A105" s="172" t="s">
        <v>186</v>
      </c>
      <c r="B105" s="172" t="s">
        <v>233</v>
      </c>
      <c r="C105" s="172" t="s">
        <v>203</v>
      </c>
      <c r="D105" s="172" t="s">
        <v>191</v>
      </c>
      <c r="E105" s="172" t="s">
        <v>303</v>
      </c>
      <c r="F105" s="173">
        <f t="shared" si="1"/>
        <v>6887211</v>
      </c>
      <c r="G105" s="174">
        <v>3142780</v>
      </c>
      <c r="H105" s="174">
        <v>3563501</v>
      </c>
      <c r="I105" s="174">
        <v>180930</v>
      </c>
      <c r="J105" s="174">
        <v>0</v>
      </c>
      <c r="K105" s="174">
        <v>1638936</v>
      </c>
    </row>
    <row r="106" spans="1:11" s="171" customFormat="1" ht="13" outlineLevel="2">
      <c r="A106" s="172" t="s">
        <v>186</v>
      </c>
      <c r="B106" s="172" t="s">
        <v>235</v>
      </c>
      <c r="C106" s="172" t="s">
        <v>187</v>
      </c>
      <c r="D106" s="172" t="s">
        <v>191</v>
      </c>
      <c r="E106" s="172" t="s">
        <v>304</v>
      </c>
      <c r="F106" s="173">
        <f t="shared" si="1"/>
        <v>9830425</v>
      </c>
      <c r="G106" s="174">
        <v>4799202</v>
      </c>
      <c r="H106" s="174">
        <v>4702714</v>
      </c>
      <c r="I106" s="174">
        <v>328509</v>
      </c>
      <c r="J106" s="174">
        <v>0</v>
      </c>
      <c r="K106" s="174">
        <v>1689938</v>
      </c>
    </row>
    <row r="107" spans="1:11" s="171" customFormat="1" ht="13" outlineLevel="2">
      <c r="A107" s="172" t="s">
        <v>186</v>
      </c>
      <c r="B107" s="172" t="s">
        <v>235</v>
      </c>
      <c r="C107" s="172" t="s">
        <v>190</v>
      </c>
      <c r="D107" s="172" t="s">
        <v>191</v>
      </c>
      <c r="E107" s="172" t="s">
        <v>305</v>
      </c>
      <c r="F107" s="173">
        <f t="shared" si="1"/>
        <v>13023436</v>
      </c>
      <c r="G107" s="174">
        <v>10376421</v>
      </c>
      <c r="H107" s="174">
        <v>2452880</v>
      </c>
      <c r="I107" s="174">
        <v>194135</v>
      </c>
      <c r="J107" s="174">
        <v>0</v>
      </c>
      <c r="K107" s="174">
        <v>5299963</v>
      </c>
    </row>
    <row r="108" spans="1:11" s="171" customFormat="1" ht="13" outlineLevel="2">
      <c r="A108" s="172" t="s">
        <v>186</v>
      </c>
      <c r="B108" s="172" t="s">
        <v>235</v>
      </c>
      <c r="C108" s="172" t="s">
        <v>193</v>
      </c>
      <c r="D108" s="172" t="s">
        <v>191</v>
      </c>
      <c r="E108" s="172" t="s">
        <v>306</v>
      </c>
      <c r="F108" s="173">
        <f t="shared" si="1"/>
        <v>3939147</v>
      </c>
      <c r="G108" s="174">
        <v>1757041</v>
      </c>
      <c r="H108" s="174">
        <v>2122558</v>
      </c>
      <c r="I108" s="174">
        <v>59548</v>
      </c>
      <c r="J108" s="174">
        <v>0</v>
      </c>
      <c r="K108" s="174">
        <v>1015798</v>
      </c>
    </row>
    <row r="109" spans="1:11" s="171" customFormat="1" ht="13" outlineLevel="2">
      <c r="A109" s="172" t="s">
        <v>186</v>
      </c>
      <c r="B109" s="172" t="s">
        <v>235</v>
      </c>
      <c r="C109" s="172" t="s">
        <v>195</v>
      </c>
      <c r="D109" s="172" t="s">
        <v>191</v>
      </c>
      <c r="E109" s="172" t="s">
        <v>307</v>
      </c>
      <c r="F109" s="173">
        <f t="shared" si="1"/>
        <v>3942025</v>
      </c>
      <c r="G109" s="174">
        <v>1952624</v>
      </c>
      <c r="H109" s="174">
        <v>1935199</v>
      </c>
      <c r="I109" s="174">
        <v>54202</v>
      </c>
      <c r="J109" s="174">
        <v>0</v>
      </c>
      <c r="K109" s="174">
        <v>883530</v>
      </c>
    </row>
    <row r="110" spans="1:11" s="171" customFormat="1" ht="13" outlineLevel="2">
      <c r="A110" s="172" t="s">
        <v>186</v>
      </c>
      <c r="B110" s="172" t="s">
        <v>235</v>
      </c>
      <c r="C110" s="172" t="s">
        <v>197</v>
      </c>
      <c r="D110" s="172" t="s">
        <v>191</v>
      </c>
      <c r="E110" s="172" t="s">
        <v>308</v>
      </c>
      <c r="F110" s="173">
        <f t="shared" si="1"/>
        <v>6721246</v>
      </c>
      <c r="G110" s="174">
        <v>3457909</v>
      </c>
      <c r="H110" s="174">
        <v>3213020</v>
      </c>
      <c r="I110" s="174">
        <v>50317</v>
      </c>
      <c r="J110" s="174">
        <v>0</v>
      </c>
      <c r="K110" s="174">
        <v>2044527</v>
      </c>
    </row>
    <row r="111" spans="1:11" s="171" customFormat="1" ht="13" outlineLevel="2">
      <c r="A111" s="172" t="s">
        <v>186</v>
      </c>
      <c r="B111" s="172" t="s">
        <v>235</v>
      </c>
      <c r="C111" s="172" t="s">
        <v>199</v>
      </c>
      <c r="D111" s="172" t="s">
        <v>188</v>
      </c>
      <c r="E111" s="172" t="s">
        <v>309</v>
      </c>
      <c r="F111" s="173">
        <f t="shared" si="1"/>
        <v>18793873</v>
      </c>
      <c r="G111" s="174">
        <v>14011635</v>
      </c>
      <c r="H111" s="174">
        <v>4782238</v>
      </c>
      <c r="I111" s="174">
        <v>0</v>
      </c>
      <c r="J111" s="174">
        <v>0</v>
      </c>
      <c r="K111" s="174">
        <v>13273715</v>
      </c>
    </row>
    <row r="112" spans="1:11" s="171" customFormat="1" ht="13" outlineLevel="2">
      <c r="A112" s="175" t="s">
        <v>186</v>
      </c>
      <c r="B112" s="175" t="s">
        <v>310</v>
      </c>
      <c r="C112" s="175" t="s">
        <v>187</v>
      </c>
      <c r="D112" s="175" t="s">
        <v>265</v>
      </c>
      <c r="E112" s="175" t="s">
        <v>311</v>
      </c>
      <c r="F112" s="176">
        <f t="shared" si="1"/>
        <v>114114096</v>
      </c>
      <c r="G112" s="177">
        <v>114114096</v>
      </c>
      <c r="H112" s="177">
        <v>0</v>
      </c>
      <c r="I112" s="177">
        <v>0</v>
      </c>
      <c r="J112" s="177">
        <v>0</v>
      </c>
      <c r="K112" s="177">
        <v>211231016</v>
      </c>
    </row>
  </sheetData>
  <mergeCells count="8">
    <mergeCell ref="F6:I6"/>
    <mergeCell ref="J6:J10"/>
    <mergeCell ref="K6:K10"/>
    <mergeCell ref="A7:C7"/>
    <mergeCell ref="D7:E7"/>
    <mergeCell ref="G8:G10"/>
    <mergeCell ref="H8:H10"/>
    <mergeCell ref="I8:I10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G18" sqref="G18"/>
    </sheetView>
  </sheetViews>
  <sheetFormatPr defaultRowHeight="14.5" outlineLevelRow="2"/>
  <sheetData>
    <row r="2" spans="1:9" s="216" customFormat="1" ht="15" customHeight="1">
      <c r="A2" s="242" t="s">
        <v>323</v>
      </c>
      <c r="B2" s="243"/>
      <c r="C2" s="242" t="s">
        <v>324</v>
      </c>
      <c r="D2" s="244" t="s">
        <v>325</v>
      </c>
      <c r="E2" s="217" t="s">
        <v>326</v>
      </c>
      <c r="F2" s="218"/>
      <c r="G2" s="218"/>
      <c r="H2" s="244" t="s">
        <v>327</v>
      </c>
      <c r="I2" s="244" t="s">
        <v>328</v>
      </c>
    </row>
    <row r="3" spans="1:9" s="216" customFormat="1" ht="15" customHeight="1">
      <c r="A3" s="242"/>
      <c r="B3" s="243"/>
      <c r="C3" s="242"/>
      <c r="D3" s="244"/>
      <c r="E3" s="246" t="s">
        <v>329</v>
      </c>
      <c r="F3" s="246" t="s">
        <v>330</v>
      </c>
      <c r="G3" s="246" t="s">
        <v>331</v>
      </c>
      <c r="H3" s="244"/>
      <c r="I3" s="244"/>
    </row>
    <row r="4" spans="1:9" s="216" customFormat="1" ht="10.5">
      <c r="A4" s="243"/>
      <c r="B4" s="243"/>
      <c r="C4" s="242"/>
      <c r="D4" s="245" t="s">
        <v>332</v>
      </c>
      <c r="E4" s="246"/>
      <c r="F4" s="246"/>
      <c r="G4" s="246"/>
      <c r="H4" s="245"/>
      <c r="I4" s="245"/>
    </row>
    <row r="5" spans="1:9" s="216" customFormat="1" ht="10.5" outlineLevel="2">
      <c r="A5" s="201" t="s">
        <v>186</v>
      </c>
      <c r="B5" s="202" t="s">
        <v>187</v>
      </c>
      <c r="C5" s="203" t="s">
        <v>178</v>
      </c>
      <c r="D5" s="204">
        <f t="shared" ref="D5:D18" si="0">E5+F5+G5</f>
        <v>43012274</v>
      </c>
      <c r="E5" s="204">
        <v>6080467</v>
      </c>
      <c r="F5" s="204">
        <v>33185964</v>
      </c>
      <c r="G5" s="204">
        <v>3745843</v>
      </c>
      <c r="H5" s="205">
        <v>11160112</v>
      </c>
      <c r="I5" s="204">
        <v>0</v>
      </c>
    </row>
    <row r="6" spans="1:9" s="216" customFormat="1" ht="10.5" outlineLevel="2">
      <c r="A6" s="206" t="s">
        <v>186</v>
      </c>
      <c r="B6" s="207" t="s">
        <v>190</v>
      </c>
      <c r="C6" s="208" t="s">
        <v>177</v>
      </c>
      <c r="D6" s="209">
        <f t="shared" si="0"/>
        <v>41461324</v>
      </c>
      <c r="E6" s="209">
        <v>8634051</v>
      </c>
      <c r="F6" s="209">
        <v>29479285</v>
      </c>
      <c r="G6" s="209">
        <v>3347988</v>
      </c>
      <c r="H6" s="210">
        <v>12498293</v>
      </c>
      <c r="I6" s="209">
        <v>0</v>
      </c>
    </row>
    <row r="7" spans="1:9" s="216" customFormat="1" ht="10.5" outlineLevel="2">
      <c r="A7" s="206" t="s">
        <v>186</v>
      </c>
      <c r="B7" s="207" t="s">
        <v>193</v>
      </c>
      <c r="C7" s="208" t="s">
        <v>176</v>
      </c>
      <c r="D7" s="209">
        <f t="shared" si="0"/>
        <v>22637746</v>
      </c>
      <c r="E7" s="209">
        <v>4907644</v>
      </c>
      <c r="F7" s="209">
        <v>15962822</v>
      </c>
      <c r="G7" s="209">
        <v>1767280</v>
      </c>
      <c r="H7" s="210">
        <v>3293146</v>
      </c>
      <c r="I7" s="209">
        <v>0</v>
      </c>
    </row>
    <row r="8" spans="1:9" s="216" customFormat="1" ht="10.5" outlineLevel="2">
      <c r="A8" s="206" t="s">
        <v>186</v>
      </c>
      <c r="B8" s="207" t="s">
        <v>195</v>
      </c>
      <c r="C8" s="208" t="s">
        <v>175</v>
      </c>
      <c r="D8" s="209">
        <f t="shared" si="0"/>
        <v>52079297</v>
      </c>
      <c r="E8" s="209">
        <v>24908500</v>
      </c>
      <c r="F8" s="209">
        <v>22806586</v>
      </c>
      <c r="G8" s="209">
        <v>4364211</v>
      </c>
      <c r="H8" s="210">
        <v>35197108</v>
      </c>
      <c r="I8" s="209">
        <v>0</v>
      </c>
    </row>
    <row r="9" spans="1:9" s="216" customFormat="1" ht="10.5" outlineLevel="2">
      <c r="A9" s="206" t="s">
        <v>186</v>
      </c>
      <c r="B9" s="207" t="s">
        <v>197</v>
      </c>
      <c r="C9" s="208" t="s">
        <v>174</v>
      </c>
      <c r="D9" s="209">
        <f t="shared" si="0"/>
        <v>41025365</v>
      </c>
      <c r="E9" s="209">
        <v>10736037</v>
      </c>
      <c r="F9" s="209">
        <v>27262286</v>
      </c>
      <c r="G9" s="209">
        <v>3027042</v>
      </c>
      <c r="H9" s="210">
        <v>12000097</v>
      </c>
      <c r="I9" s="209">
        <v>0</v>
      </c>
    </row>
    <row r="10" spans="1:9" s="216" customFormat="1" ht="10.5" outlineLevel="2">
      <c r="A10" s="206" t="s">
        <v>186</v>
      </c>
      <c r="B10" s="207" t="s">
        <v>199</v>
      </c>
      <c r="C10" s="208" t="s">
        <v>173</v>
      </c>
      <c r="D10" s="209">
        <f t="shared" si="0"/>
        <v>38055349</v>
      </c>
      <c r="E10" s="209">
        <v>9244553</v>
      </c>
      <c r="F10" s="209">
        <v>25954032</v>
      </c>
      <c r="G10" s="209">
        <v>2856764</v>
      </c>
      <c r="H10" s="210">
        <v>6585614</v>
      </c>
      <c r="I10" s="209">
        <v>0</v>
      </c>
    </row>
    <row r="11" spans="1:9" s="216" customFormat="1" ht="10.5" outlineLevel="2">
      <c r="A11" s="206" t="s">
        <v>186</v>
      </c>
      <c r="B11" s="207" t="s">
        <v>201</v>
      </c>
      <c r="C11" s="208" t="s">
        <v>172</v>
      </c>
      <c r="D11" s="209">
        <f t="shared" si="0"/>
        <v>60049080</v>
      </c>
      <c r="E11" s="209">
        <v>12109433</v>
      </c>
      <c r="F11" s="209">
        <v>47521245</v>
      </c>
      <c r="G11" s="209">
        <v>418402</v>
      </c>
      <c r="H11" s="210">
        <v>19730190</v>
      </c>
      <c r="I11" s="209">
        <v>0</v>
      </c>
    </row>
    <row r="12" spans="1:9" s="216" customFormat="1" ht="10.5" outlineLevel="2">
      <c r="A12" s="206" t="s">
        <v>186</v>
      </c>
      <c r="B12" s="207" t="s">
        <v>203</v>
      </c>
      <c r="C12" s="208" t="s">
        <v>171</v>
      </c>
      <c r="D12" s="209">
        <f t="shared" si="0"/>
        <v>21452630</v>
      </c>
      <c r="E12" s="209">
        <v>3838909</v>
      </c>
      <c r="F12" s="209">
        <v>15654602</v>
      </c>
      <c r="G12" s="209">
        <v>1959119</v>
      </c>
      <c r="H12" s="210">
        <v>5672864</v>
      </c>
      <c r="I12" s="209">
        <v>0</v>
      </c>
    </row>
    <row r="13" spans="1:9" s="216" customFormat="1" ht="10.5" outlineLevel="2">
      <c r="A13" s="206" t="s">
        <v>186</v>
      </c>
      <c r="B13" s="207" t="s">
        <v>213</v>
      </c>
      <c r="C13" s="208" t="s">
        <v>170</v>
      </c>
      <c r="D13" s="209">
        <f t="shared" si="0"/>
        <v>37733964</v>
      </c>
      <c r="E13" s="209">
        <v>6633062</v>
      </c>
      <c r="F13" s="209">
        <v>30094158</v>
      </c>
      <c r="G13" s="209">
        <v>1006744</v>
      </c>
      <c r="H13" s="210">
        <v>12111502</v>
      </c>
      <c r="I13" s="209">
        <v>0</v>
      </c>
    </row>
    <row r="14" spans="1:9" s="216" customFormat="1" ht="10.5" outlineLevel="2">
      <c r="A14" s="206" t="s">
        <v>186</v>
      </c>
      <c r="B14" s="207" t="s">
        <v>229</v>
      </c>
      <c r="C14" s="208" t="s">
        <v>169</v>
      </c>
      <c r="D14" s="209">
        <f t="shared" si="0"/>
        <v>49329993</v>
      </c>
      <c r="E14" s="209">
        <v>11566061</v>
      </c>
      <c r="F14" s="209">
        <v>37351033</v>
      </c>
      <c r="G14" s="209">
        <v>412899</v>
      </c>
      <c r="H14" s="210">
        <v>14398064</v>
      </c>
      <c r="I14" s="209">
        <v>0</v>
      </c>
    </row>
    <row r="15" spans="1:9" s="216" customFormat="1" ht="10.5" outlineLevel="2">
      <c r="A15" s="206" t="s">
        <v>186</v>
      </c>
      <c r="B15" s="207" t="s">
        <v>231</v>
      </c>
      <c r="C15" s="208" t="s">
        <v>168</v>
      </c>
      <c r="D15" s="209">
        <f t="shared" si="0"/>
        <v>36669844</v>
      </c>
      <c r="E15" s="209">
        <v>6477099</v>
      </c>
      <c r="F15" s="209">
        <v>29754619</v>
      </c>
      <c r="G15" s="209">
        <v>438126</v>
      </c>
      <c r="H15" s="210">
        <v>16614977</v>
      </c>
      <c r="I15" s="209">
        <v>0</v>
      </c>
    </row>
    <row r="16" spans="1:9" s="216" customFormat="1" ht="10.5" outlineLevel="2">
      <c r="A16" s="206" t="s">
        <v>186</v>
      </c>
      <c r="B16" s="207" t="s">
        <v>233</v>
      </c>
      <c r="C16" s="208" t="s">
        <v>167</v>
      </c>
      <c r="D16" s="209">
        <f t="shared" si="0"/>
        <v>30150856</v>
      </c>
      <c r="E16" s="209">
        <v>5762247</v>
      </c>
      <c r="F16" s="209">
        <v>22138716</v>
      </c>
      <c r="G16" s="209">
        <v>2249893</v>
      </c>
      <c r="H16" s="210">
        <v>11393199</v>
      </c>
      <c r="I16" s="209">
        <v>0</v>
      </c>
    </row>
    <row r="17" spans="1:9" s="216" customFormat="1" ht="10.5" outlineLevel="2">
      <c r="A17" s="206" t="s">
        <v>186</v>
      </c>
      <c r="B17" s="207" t="s">
        <v>235</v>
      </c>
      <c r="C17" s="208" t="s">
        <v>166</v>
      </c>
      <c r="D17" s="209">
        <f t="shared" si="0"/>
        <v>20923390</v>
      </c>
      <c r="E17" s="209">
        <v>4245770</v>
      </c>
      <c r="F17" s="209">
        <v>14654796</v>
      </c>
      <c r="G17" s="209">
        <v>2022824</v>
      </c>
      <c r="H17" s="210">
        <v>6533085</v>
      </c>
      <c r="I17" s="209">
        <v>0</v>
      </c>
    </row>
    <row r="18" spans="1:9" s="216" customFormat="1" ht="10.5" outlineLevel="2">
      <c r="A18" s="211" t="s">
        <v>186</v>
      </c>
      <c r="B18" s="212" t="s">
        <v>310</v>
      </c>
      <c r="C18" s="213" t="s">
        <v>311</v>
      </c>
      <c r="D18" s="214">
        <f t="shared" si="0"/>
        <v>161211801</v>
      </c>
      <c r="E18" s="214">
        <v>0</v>
      </c>
      <c r="F18" s="214">
        <v>153465600</v>
      </c>
      <c r="G18" s="214">
        <v>7746201</v>
      </c>
      <c r="H18" s="215">
        <v>57006791</v>
      </c>
      <c r="I18" s="214">
        <v>1977040</v>
      </c>
    </row>
  </sheetData>
  <mergeCells count="8">
    <mergeCell ref="A2:B4"/>
    <mergeCell ref="C2:C4"/>
    <mergeCell ref="D2:D4"/>
    <mergeCell ref="H2:H4"/>
    <mergeCell ref="I2:I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wszystko 2013</vt:lpstr>
      <vt:lpstr>Arkusz2</vt:lpstr>
      <vt:lpstr> PUNKTY W KR. 4 i 6 (GMINY)</vt:lpstr>
      <vt:lpstr>PUNKTY W KR.4 i 6 (POWIATY)</vt:lpstr>
      <vt:lpstr>gminy</vt:lpstr>
      <vt:lpstr>powiaty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WCRR</dc:creator>
  <cp:lastModifiedBy>Pastuszka, Slawomir</cp:lastModifiedBy>
  <cp:lastPrinted>2016-10-12T07:31:45Z</cp:lastPrinted>
  <dcterms:created xsi:type="dcterms:W3CDTF">2015-09-25T08:13:32Z</dcterms:created>
  <dcterms:modified xsi:type="dcterms:W3CDTF">2018-09-14T09:02:10Z</dcterms:modified>
</cp:coreProperties>
</file>